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ribjo\Documents\Erik\Tidtagning\"/>
    </mc:Choice>
  </mc:AlternateContent>
  <xr:revisionPtr revIDLastSave="0" documentId="13_ncr:1_{D6C1551F-D008-41A8-AA00-9FCE6BB78749}" xr6:coauthVersionLast="41" xr6:coauthVersionMax="41" xr10:uidLastSave="{00000000-0000-0000-0000-000000000000}"/>
  <workbookProtection lockStructure="1"/>
  <bookViews>
    <workbookView xWindow="-110" yWindow="-110" windowWidth="19420" windowHeight="10420" activeTab="1" xr2:uid="{00000000-000D-0000-FFFF-FFFF00000000}"/>
  </bookViews>
  <sheets>
    <sheet name="Manual" sheetId="8" r:id="rId1"/>
    <sheet name="General" sheetId="5" r:id="rId2"/>
    <sheet name="Class 1" sheetId="1" r:id="rId3"/>
    <sheet name="Class 2" sheetId="2" r:id="rId4"/>
    <sheet name="Class 3" sheetId="3" r:id="rId5"/>
    <sheet name="Class 4" sheetId="4" r:id="rId6"/>
    <sheet name="Class 5" sheetId="6" r:id="rId7"/>
    <sheet name="Class 6" sheetId="7" r:id="rId8"/>
  </sheets>
  <definedNames>
    <definedName name="_xlnm.Print_Area" localSheetId="2">'Class 1'!$K$2:$AH$49</definedName>
    <definedName name="_xlnm.Print_Area" localSheetId="3">'Class 2'!$K$1:$AH$49</definedName>
    <definedName name="_xlnm.Print_Area" localSheetId="4">'Class 3'!$K$2:$AH$49</definedName>
    <definedName name="_xlnm.Print_Area" localSheetId="5">'Class 4'!$K$2:$AH$49</definedName>
    <definedName name="_xlnm.Print_Area" localSheetId="6">'Class 5'!$K$1:$AH$49</definedName>
    <definedName name="_xlnm.Print_Area" localSheetId="7">'Class 6'!$K$2:$AH$49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5" l="1"/>
  <c r="X2" i="7" l="1"/>
  <c r="X2" i="6"/>
  <c r="X2" i="4"/>
  <c r="X2" i="3"/>
  <c r="X2" i="2"/>
  <c r="C106" i="7"/>
  <c r="AO105" i="7"/>
  <c r="H105" i="7"/>
  <c r="F105" i="7"/>
  <c r="AN105" i="7" s="1"/>
  <c r="E105" i="7"/>
  <c r="AM105" i="7" s="1"/>
  <c r="B105" i="7"/>
  <c r="AL105" i="7" s="1"/>
  <c r="AO104" i="7"/>
  <c r="H104" i="7"/>
  <c r="F104" i="7"/>
  <c r="AN104" i="7" s="1"/>
  <c r="E104" i="7"/>
  <c r="AM104" i="7" s="1"/>
  <c r="B104" i="7"/>
  <c r="AL104" i="7" s="1"/>
  <c r="AO103" i="7"/>
  <c r="H103" i="7"/>
  <c r="F103" i="7"/>
  <c r="AN103" i="7" s="1"/>
  <c r="E103" i="7"/>
  <c r="AM103" i="7" s="1"/>
  <c r="B103" i="7"/>
  <c r="AL103" i="7" s="1"/>
  <c r="AO102" i="7"/>
  <c r="H102" i="7"/>
  <c r="F102" i="7"/>
  <c r="AN102" i="7" s="1"/>
  <c r="E102" i="7"/>
  <c r="AM102" i="7" s="1"/>
  <c r="B102" i="7"/>
  <c r="AL102" i="7" s="1"/>
  <c r="AO101" i="7"/>
  <c r="H101" i="7"/>
  <c r="F101" i="7"/>
  <c r="AN101" i="7" s="1"/>
  <c r="E101" i="7"/>
  <c r="AM101" i="7" s="1"/>
  <c r="B101" i="7"/>
  <c r="AL101" i="7" s="1"/>
  <c r="AO100" i="7"/>
  <c r="H100" i="7"/>
  <c r="F100" i="7"/>
  <c r="AN100" i="7" s="1"/>
  <c r="E100" i="7"/>
  <c r="AM100" i="7" s="1"/>
  <c r="B100" i="7"/>
  <c r="AL100" i="7" s="1"/>
  <c r="AO99" i="7"/>
  <c r="H99" i="7"/>
  <c r="F99" i="7"/>
  <c r="AN99" i="7" s="1"/>
  <c r="E99" i="7"/>
  <c r="AM99" i="7" s="1"/>
  <c r="B99" i="7"/>
  <c r="AL99" i="7" s="1"/>
  <c r="AO98" i="7"/>
  <c r="H98" i="7"/>
  <c r="F98" i="7"/>
  <c r="AN98" i="7" s="1"/>
  <c r="E98" i="7"/>
  <c r="AM98" i="7" s="1"/>
  <c r="B98" i="7"/>
  <c r="AL98" i="7" s="1"/>
  <c r="AO97" i="7"/>
  <c r="H97" i="7"/>
  <c r="F97" i="7"/>
  <c r="AN97" i="7" s="1"/>
  <c r="E97" i="7"/>
  <c r="AM97" i="7" s="1"/>
  <c r="B97" i="7"/>
  <c r="AL97" i="7" s="1"/>
  <c r="AO96" i="7"/>
  <c r="H96" i="7"/>
  <c r="F96" i="7"/>
  <c r="AN96" i="7" s="1"/>
  <c r="E96" i="7"/>
  <c r="AM96" i="7" s="1"/>
  <c r="B96" i="7"/>
  <c r="AL96" i="7" s="1"/>
  <c r="AO95" i="7"/>
  <c r="H95" i="7"/>
  <c r="F95" i="7"/>
  <c r="AN95" i="7" s="1"/>
  <c r="E95" i="7"/>
  <c r="AM95" i="7" s="1"/>
  <c r="B95" i="7"/>
  <c r="AL95" i="7" s="1"/>
  <c r="AO94" i="7"/>
  <c r="H94" i="7"/>
  <c r="F94" i="7"/>
  <c r="AN94" i="7" s="1"/>
  <c r="E94" i="7"/>
  <c r="AM94" i="7" s="1"/>
  <c r="B94" i="7"/>
  <c r="AL94" i="7" s="1"/>
  <c r="AO93" i="7"/>
  <c r="H93" i="7"/>
  <c r="F93" i="7"/>
  <c r="AN93" i="7" s="1"/>
  <c r="E93" i="7"/>
  <c r="AM93" i="7" s="1"/>
  <c r="B93" i="7"/>
  <c r="AL93" i="7" s="1"/>
  <c r="AO92" i="7"/>
  <c r="H92" i="7"/>
  <c r="F92" i="7"/>
  <c r="AN92" i="7" s="1"/>
  <c r="E92" i="7"/>
  <c r="AM92" i="7" s="1"/>
  <c r="B92" i="7"/>
  <c r="AL92" i="7" s="1"/>
  <c r="AO91" i="7"/>
  <c r="H91" i="7"/>
  <c r="F91" i="7"/>
  <c r="AN91" i="7" s="1"/>
  <c r="E91" i="7"/>
  <c r="AM91" i="7" s="1"/>
  <c r="B91" i="7"/>
  <c r="AL91" i="7" s="1"/>
  <c r="AO90" i="7"/>
  <c r="H90" i="7"/>
  <c r="F90" i="7"/>
  <c r="AN90" i="7" s="1"/>
  <c r="E90" i="7"/>
  <c r="AM90" i="7" s="1"/>
  <c r="B90" i="7"/>
  <c r="AL90" i="7" s="1"/>
  <c r="AO89" i="7"/>
  <c r="H89" i="7"/>
  <c r="F89" i="7"/>
  <c r="AN89" i="7" s="1"/>
  <c r="E89" i="7"/>
  <c r="AM89" i="7" s="1"/>
  <c r="B89" i="7"/>
  <c r="AL89" i="7" s="1"/>
  <c r="AO88" i="7"/>
  <c r="H88" i="7"/>
  <c r="F88" i="7"/>
  <c r="AN88" i="7" s="1"/>
  <c r="E88" i="7"/>
  <c r="AM88" i="7" s="1"/>
  <c r="B88" i="7"/>
  <c r="AL88" i="7" s="1"/>
  <c r="AO87" i="7"/>
  <c r="AM87" i="7"/>
  <c r="H87" i="7"/>
  <c r="F87" i="7"/>
  <c r="AN87" i="7" s="1"/>
  <c r="E87" i="7"/>
  <c r="B87" i="7"/>
  <c r="AL87" i="7" s="1"/>
  <c r="AO86" i="7"/>
  <c r="H86" i="7"/>
  <c r="F86" i="7"/>
  <c r="AN86" i="7" s="1"/>
  <c r="E86" i="7"/>
  <c r="AM86" i="7" s="1"/>
  <c r="B86" i="7"/>
  <c r="AL86" i="7" s="1"/>
  <c r="AO85" i="7"/>
  <c r="H85" i="7"/>
  <c r="F85" i="7"/>
  <c r="AN85" i="7" s="1"/>
  <c r="E85" i="7"/>
  <c r="AM85" i="7" s="1"/>
  <c r="B85" i="7"/>
  <c r="AL85" i="7" s="1"/>
  <c r="AO84" i="7"/>
  <c r="H84" i="7"/>
  <c r="F84" i="7"/>
  <c r="AN84" i="7" s="1"/>
  <c r="E84" i="7"/>
  <c r="AM84" i="7" s="1"/>
  <c r="B84" i="7"/>
  <c r="AL84" i="7" s="1"/>
  <c r="AO83" i="7"/>
  <c r="H83" i="7"/>
  <c r="F83" i="7"/>
  <c r="AN83" i="7" s="1"/>
  <c r="E83" i="7"/>
  <c r="AM83" i="7" s="1"/>
  <c r="B83" i="7"/>
  <c r="AL83" i="7" s="1"/>
  <c r="AO82" i="7"/>
  <c r="H82" i="7"/>
  <c r="F82" i="7"/>
  <c r="AN82" i="7" s="1"/>
  <c r="E82" i="7"/>
  <c r="AM82" i="7" s="1"/>
  <c r="B82" i="7"/>
  <c r="AL82" i="7" s="1"/>
  <c r="AO81" i="7"/>
  <c r="H81" i="7"/>
  <c r="F81" i="7"/>
  <c r="AN81" i="7" s="1"/>
  <c r="E81" i="7"/>
  <c r="AM81" i="7" s="1"/>
  <c r="B81" i="7"/>
  <c r="AL81" i="7" s="1"/>
  <c r="AO80" i="7"/>
  <c r="H80" i="7"/>
  <c r="F80" i="7"/>
  <c r="AN80" i="7" s="1"/>
  <c r="E80" i="7"/>
  <c r="AM80" i="7" s="1"/>
  <c r="B80" i="7"/>
  <c r="AL80" i="7" s="1"/>
  <c r="AO79" i="7"/>
  <c r="H79" i="7"/>
  <c r="F79" i="7"/>
  <c r="AN79" i="7" s="1"/>
  <c r="E79" i="7"/>
  <c r="AM79" i="7" s="1"/>
  <c r="B79" i="7"/>
  <c r="AL79" i="7" s="1"/>
  <c r="AO78" i="7"/>
  <c r="H78" i="7"/>
  <c r="F78" i="7"/>
  <c r="AN78" i="7" s="1"/>
  <c r="E78" i="7"/>
  <c r="AM78" i="7" s="1"/>
  <c r="B78" i="7"/>
  <c r="AL78" i="7" s="1"/>
  <c r="AO77" i="7"/>
  <c r="H77" i="7"/>
  <c r="F77" i="7"/>
  <c r="AN77" i="7" s="1"/>
  <c r="E77" i="7"/>
  <c r="AM77" i="7" s="1"/>
  <c r="B77" i="7"/>
  <c r="AL77" i="7" s="1"/>
  <c r="AO76" i="7"/>
  <c r="H76" i="7"/>
  <c r="F76" i="7"/>
  <c r="AN76" i="7" s="1"/>
  <c r="E76" i="7"/>
  <c r="AM76" i="7" s="1"/>
  <c r="B76" i="7"/>
  <c r="AL76" i="7" s="1"/>
  <c r="AO75" i="7"/>
  <c r="H75" i="7"/>
  <c r="F75" i="7"/>
  <c r="AN75" i="7" s="1"/>
  <c r="E75" i="7"/>
  <c r="AM75" i="7" s="1"/>
  <c r="B75" i="7"/>
  <c r="AL75" i="7" s="1"/>
  <c r="AO74" i="7"/>
  <c r="H74" i="7"/>
  <c r="F74" i="7"/>
  <c r="AN74" i="7" s="1"/>
  <c r="E74" i="7"/>
  <c r="AM74" i="7" s="1"/>
  <c r="B74" i="7"/>
  <c r="AL74" i="7" s="1"/>
  <c r="AO73" i="7"/>
  <c r="H73" i="7"/>
  <c r="F73" i="7"/>
  <c r="AN73" i="7" s="1"/>
  <c r="E73" i="7"/>
  <c r="AM73" i="7" s="1"/>
  <c r="B73" i="7"/>
  <c r="AL73" i="7" s="1"/>
  <c r="AO72" i="7"/>
  <c r="H72" i="7"/>
  <c r="F72" i="7"/>
  <c r="AN72" i="7" s="1"/>
  <c r="E72" i="7"/>
  <c r="AM72" i="7" s="1"/>
  <c r="B72" i="7"/>
  <c r="AL72" i="7" s="1"/>
  <c r="AO71" i="7"/>
  <c r="H71" i="7"/>
  <c r="F71" i="7"/>
  <c r="AN71" i="7" s="1"/>
  <c r="E71" i="7"/>
  <c r="AM71" i="7" s="1"/>
  <c r="B71" i="7"/>
  <c r="AL71" i="7" s="1"/>
  <c r="AO70" i="7"/>
  <c r="H70" i="7"/>
  <c r="F70" i="7"/>
  <c r="AN70" i="7" s="1"/>
  <c r="E70" i="7"/>
  <c r="AM70" i="7" s="1"/>
  <c r="B70" i="7"/>
  <c r="AL70" i="7" s="1"/>
  <c r="AO69" i="7"/>
  <c r="H69" i="7"/>
  <c r="F69" i="7"/>
  <c r="AN69" i="7" s="1"/>
  <c r="E69" i="7"/>
  <c r="AM69" i="7" s="1"/>
  <c r="B69" i="7"/>
  <c r="AL69" i="7" s="1"/>
  <c r="AO68" i="7"/>
  <c r="H68" i="7"/>
  <c r="F68" i="7"/>
  <c r="AN68" i="7" s="1"/>
  <c r="E68" i="7"/>
  <c r="AM68" i="7" s="1"/>
  <c r="B68" i="7"/>
  <c r="AL68" i="7" s="1"/>
  <c r="AO67" i="7"/>
  <c r="H67" i="7"/>
  <c r="F67" i="7"/>
  <c r="AN67" i="7" s="1"/>
  <c r="E67" i="7"/>
  <c r="AM67" i="7" s="1"/>
  <c r="B67" i="7"/>
  <c r="AL67" i="7" s="1"/>
  <c r="AO66" i="7"/>
  <c r="H66" i="7"/>
  <c r="F66" i="7"/>
  <c r="AN66" i="7" s="1"/>
  <c r="E66" i="7"/>
  <c r="AM66" i="7" s="1"/>
  <c r="B66" i="7"/>
  <c r="AL66" i="7" s="1"/>
  <c r="AO65" i="7"/>
  <c r="H65" i="7"/>
  <c r="F65" i="7"/>
  <c r="AN65" i="7" s="1"/>
  <c r="E65" i="7"/>
  <c r="AM65" i="7" s="1"/>
  <c r="B65" i="7"/>
  <c r="AL65" i="7" s="1"/>
  <c r="AO64" i="7"/>
  <c r="H64" i="7"/>
  <c r="F64" i="7"/>
  <c r="AN64" i="7" s="1"/>
  <c r="E64" i="7"/>
  <c r="AM64" i="7" s="1"/>
  <c r="B64" i="7"/>
  <c r="AL64" i="7" s="1"/>
  <c r="AO63" i="7"/>
  <c r="H63" i="7"/>
  <c r="F63" i="7"/>
  <c r="AN63" i="7" s="1"/>
  <c r="E63" i="7"/>
  <c r="AM63" i="7" s="1"/>
  <c r="B63" i="7"/>
  <c r="AL63" i="7" s="1"/>
  <c r="AO62" i="7"/>
  <c r="H62" i="7"/>
  <c r="F62" i="7"/>
  <c r="AN62" i="7" s="1"/>
  <c r="E62" i="7"/>
  <c r="AM62" i="7" s="1"/>
  <c r="B62" i="7"/>
  <c r="AL62" i="7" s="1"/>
  <c r="AO61" i="7"/>
  <c r="H61" i="7"/>
  <c r="F61" i="7"/>
  <c r="AN61" i="7" s="1"/>
  <c r="E61" i="7"/>
  <c r="AM61" i="7" s="1"/>
  <c r="B61" i="7"/>
  <c r="AL61" i="7" s="1"/>
  <c r="AO60" i="7"/>
  <c r="H60" i="7"/>
  <c r="F60" i="7"/>
  <c r="AN60" i="7" s="1"/>
  <c r="E60" i="7"/>
  <c r="AM60" i="7" s="1"/>
  <c r="B60" i="7"/>
  <c r="AL60" i="7" s="1"/>
  <c r="AO59" i="7"/>
  <c r="H59" i="7"/>
  <c r="F59" i="7"/>
  <c r="AN59" i="7" s="1"/>
  <c r="E59" i="7"/>
  <c r="AM59" i="7" s="1"/>
  <c r="B59" i="7"/>
  <c r="AL59" i="7" s="1"/>
  <c r="AO58" i="7"/>
  <c r="H58" i="7"/>
  <c r="F58" i="7"/>
  <c r="AN58" i="7" s="1"/>
  <c r="E58" i="7"/>
  <c r="AM58" i="7" s="1"/>
  <c r="B58" i="7"/>
  <c r="AL58" i="7" s="1"/>
  <c r="AO57" i="7"/>
  <c r="H57" i="7"/>
  <c r="F57" i="7"/>
  <c r="AN57" i="7" s="1"/>
  <c r="E57" i="7"/>
  <c r="AM57" i="7" s="1"/>
  <c r="B57" i="7"/>
  <c r="AL57" i="7" s="1"/>
  <c r="AO56" i="7"/>
  <c r="H56" i="7"/>
  <c r="F56" i="7"/>
  <c r="AN56" i="7" s="1"/>
  <c r="E56" i="7"/>
  <c r="AM56" i="7" s="1"/>
  <c r="B56" i="7"/>
  <c r="AL56" i="7" s="1"/>
  <c r="AO55" i="7"/>
  <c r="H55" i="7"/>
  <c r="F55" i="7"/>
  <c r="AN55" i="7" s="1"/>
  <c r="E55" i="7"/>
  <c r="AM55" i="7" s="1"/>
  <c r="B55" i="7"/>
  <c r="AL55" i="7" s="1"/>
  <c r="AO54" i="7"/>
  <c r="H54" i="7"/>
  <c r="F54" i="7"/>
  <c r="AN54" i="7" s="1"/>
  <c r="E54" i="7"/>
  <c r="AM54" i="7" s="1"/>
  <c r="B54" i="7"/>
  <c r="AL54" i="7" s="1"/>
  <c r="AO53" i="7"/>
  <c r="H53" i="7"/>
  <c r="F53" i="7"/>
  <c r="AN53" i="7" s="1"/>
  <c r="E53" i="7"/>
  <c r="AM53" i="7" s="1"/>
  <c r="B53" i="7"/>
  <c r="AL53" i="7" s="1"/>
  <c r="AO52" i="7"/>
  <c r="H52" i="7"/>
  <c r="F52" i="7"/>
  <c r="AN52" i="7" s="1"/>
  <c r="E52" i="7"/>
  <c r="AM52" i="7" s="1"/>
  <c r="B52" i="7"/>
  <c r="AL52" i="7" s="1"/>
  <c r="AO51" i="7"/>
  <c r="H51" i="7"/>
  <c r="F51" i="7"/>
  <c r="AN51" i="7" s="1"/>
  <c r="E51" i="7"/>
  <c r="AM51" i="7" s="1"/>
  <c r="B51" i="7"/>
  <c r="AL51" i="7" s="1"/>
  <c r="AO50" i="7"/>
  <c r="H50" i="7"/>
  <c r="F50" i="7"/>
  <c r="AN50" i="7" s="1"/>
  <c r="E50" i="7"/>
  <c r="AM50" i="7" s="1"/>
  <c r="B50" i="7"/>
  <c r="AL50" i="7" s="1"/>
  <c r="AO49" i="7"/>
  <c r="M49" i="7"/>
  <c r="H49" i="7"/>
  <c r="F49" i="7"/>
  <c r="AN49" i="7" s="1"/>
  <c r="E49" i="7"/>
  <c r="AM49" i="7" s="1"/>
  <c r="B49" i="7"/>
  <c r="AL49" i="7" s="1"/>
  <c r="AO48" i="7"/>
  <c r="M48" i="7"/>
  <c r="H48" i="7"/>
  <c r="F48" i="7"/>
  <c r="AN48" i="7" s="1"/>
  <c r="E48" i="7"/>
  <c r="AM48" i="7" s="1"/>
  <c r="B48" i="7"/>
  <c r="AL48" i="7" s="1"/>
  <c r="AO47" i="7"/>
  <c r="M47" i="7"/>
  <c r="H47" i="7"/>
  <c r="F47" i="7"/>
  <c r="AN47" i="7" s="1"/>
  <c r="E47" i="7"/>
  <c r="AM47" i="7" s="1"/>
  <c r="B47" i="7"/>
  <c r="AL47" i="7" s="1"/>
  <c r="AO46" i="7"/>
  <c r="M46" i="7"/>
  <c r="H46" i="7"/>
  <c r="F46" i="7"/>
  <c r="AN46" i="7" s="1"/>
  <c r="E46" i="7"/>
  <c r="AM46" i="7" s="1"/>
  <c r="B46" i="7"/>
  <c r="AL46" i="7" s="1"/>
  <c r="AO45" i="7"/>
  <c r="M45" i="7"/>
  <c r="H45" i="7"/>
  <c r="F45" i="7"/>
  <c r="AN45" i="7" s="1"/>
  <c r="E45" i="7"/>
  <c r="AM45" i="7" s="1"/>
  <c r="B45" i="7"/>
  <c r="AL45" i="7" s="1"/>
  <c r="AO44" i="7"/>
  <c r="M44" i="7"/>
  <c r="H44" i="7"/>
  <c r="F44" i="7"/>
  <c r="AN44" i="7" s="1"/>
  <c r="E44" i="7"/>
  <c r="AM44" i="7" s="1"/>
  <c r="B44" i="7"/>
  <c r="AL44" i="7" s="1"/>
  <c r="AO43" i="7"/>
  <c r="H43" i="7"/>
  <c r="F43" i="7"/>
  <c r="AN43" i="7" s="1"/>
  <c r="E43" i="7"/>
  <c r="AM43" i="7" s="1"/>
  <c r="B43" i="7"/>
  <c r="AL43" i="7" s="1"/>
  <c r="AO42" i="7"/>
  <c r="H42" i="7"/>
  <c r="F42" i="7"/>
  <c r="AN42" i="7" s="1"/>
  <c r="E42" i="7"/>
  <c r="AM42" i="7" s="1"/>
  <c r="B42" i="7"/>
  <c r="AL42" i="7" s="1"/>
  <c r="AO41" i="7"/>
  <c r="H41" i="7"/>
  <c r="F41" i="7"/>
  <c r="AN41" i="7" s="1"/>
  <c r="E41" i="7"/>
  <c r="AM41" i="7" s="1"/>
  <c r="B41" i="7"/>
  <c r="AL41" i="7" s="1"/>
  <c r="AO40" i="7"/>
  <c r="U40" i="7"/>
  <c r="M40" i="7"/>
  <c r="H40" i="7"/>
  <c r="F40" i="7"/>
  <c r="AN40" i="7" s="1"/>
  <c r="E40" i="7"/>
  <c r="AM40" i="7" s="1"/>
  <c r="B40" i="7"/>
  <c r="AL40" i="7" s="1"/>
  <c r="AO39" i="7"/>
  <c r="U39" i="7"/>
  <c r="M39" i="7"/>
  <c r="H39" i="7"/>
  <c r="F39" i="7"/>
  <c r="AN39" i="7" s="1"/>
  <c r="E39" i="7"/>
  <c r="AM39" i="7" s="1"/>
  <c r="B39" i="7"/>
  <c r="AL39" i="7" s="1"/>
  <c r="AO38" i="7"/>
  <c r="U38" i="7"/>
  <c r="M38" i="7"/>
  <c r="H38" i="7"/>
  <c r="F38" i="7"/>
  <c r="AN38" i="7" s="1"/>
  <c r="E38" i="7"/>
  <c r="AM38" i="7" s="1"/>
  <c r="B38" i="7"/>
  <c r="AL38" i="7" s="1"/>
  <c r="AO37" i="7"/>
  <c r="U37" i="7"/>
  <c r="M37" i="7"/>
  <c r="H37" i="7"/>
  <c r="F37" i="7"/>
  <c r="AN37" i="7" s="1"/>
  <c r="E37" i="7"/>
  <c r="AM37" i="7" s="1"/>
  <c r="B37" i="7"/>
  <c r="AL37" i="7" s="1"/>
  <c r="AO36" i="7"/>
  <c r="U36" i="7"/>
  <c r="M36" i="7"/>
  <c r="H36" i="7"/>
  <c r="F36" i="7"/>
  <c r="AN36" i="7" s="1"/>
  <c r="E36" i="7"/>
  <c r="AM36" i="7" s="1"/>
  <c r="B36" i="7"/>
  <c r="AL36" i="7" s="1"/>
  <c r="U35" i="7"/>
  <c r="M35" i="7"/>
  <c r="H35" i="7"/>
  <c r="F35" i="7"/>
  <c r="E35" i="7"/>
  <c r="D35" i="7"/>
  <c r="H34" i="7"/>
  <c r="F34" i="7"/>
  <c r="E34" i="7"/>
  <c r="D34" i="7"/>
  <c r="H33" i="7"/>
  <c r="F33" i="7"/>
  <c r="E33" i="7"/>
  <c r="D33" i="7"/>
  <c r="H32" i="7"/>
  <c r="F32" i="7"/>
  <c r="E32" i="7"/>
  <c r="D32" i="7"/>
  <c r="AD31" i="7"/>
  <c r="M31" i="7"/>
  <c r="H31" i="7"/>
  <c r="F31" i="7"/>
  <c r="E31" i="7"/>
  <c r="D31" i="7"/>
  <c r="AD30" i="7"/>
  <c r="M30" i="7"/>
  <c r="H30" i="7"/>
  <c r="F30" i="7"/>
  <c r="E30" i="7"/>
  <c r="D30" i="7"/>
  <c r="AD29" i="7"/>
  <c r="M29" i="7"/>
  <c r="H29" i="7"/>
  <c r="F29" i="7"/>
  <c r="E29" i="7"/>
  <c r="D29" i="7"/>
  <c r="AD28" i="7"/>
  <c r="M28" i="7"/>
  <c r="H28" i="7"/>
  <c r="F28" i="7"/>
  <c r="E28" i="7"/>
  <c r="D28" i="7"/>
  <c r="AD27" i="7"/>
  <c r="M27" i="7"/>
  <c r="H27" i="7"/>
  <c r="F27" i="7"/>
  <c r="E27" i="7"/>
  <c r="D27" i="7"/>
  <c r="AD26" i="7"/>
  <c r="M26" i="7"/>
  <c r="H26" i="7"/>
  <c r="F26" i="7"/>
  <c r="E26" i="7"/>
  <c r="D26" i="7"/>
  <c r="H25" i="7"/>
  <c r="F25" i="7"/>
  <c r="E25" i="7"/>
  <c r="D25" i="7"/>
  <c r="H24" i="7"/>
  <c r="F24" i="7"/>
  <c r="E24" i="7"/>
  <c r="D24" i="7"/>
  <c r="H23" i="7"/>
  <c r="F23" i="7"/>
  <c r="E23" i="7"/>
  <c r="D23" i="7"/>
  <c r="U22" i="7"/>
  <c r="M22" i="7"/>
  <c r="H22" i="7"/>
  <c r="F22" i="7"/>
  <c r="E22" i="7"/>
  <c r="D22" i="7"/>
  <c r="U21" i="7"/>
  <c r="M21" i="7"/>
  <c r="H21" i="7"/>
  <c r="F21" i="7"/>
  <c r="E21" i="7"/>
  <c r="D21" i="7"/>
  <c r="U20" i="7"/>
  <c r="M20" i="7"/>
  <c r="H20" i="7"/>
  <c r="F20" i="7"/>
  <c r="E20" i="7"/>
  <c r="D20" i="7"/>
  <c r="U19" i="7"/>
  <c r="M19" i="7"/>
  <c r="H19" i="7"/>
  <c r="F19" i="7"/>
  <c r="E19" i="7"/>
  <c r="D19" i="7"/>
  <c r="U18" i="7"/>
  <c r="M18" i="7"/>
  <c r="H18" i="7"/>
  <c r="F18" i="7"/>
  <c r="E18" i="7"/>
  <c r="D18" i="7"/>
  <c r="U17" i="7"/>
  <c r="M17" i="7"/>
  <c r="H17" i="7"/>
  <c r="F17" i="7"/>
  <c r="E17" i="7"/>
  <c r="D17" i="7"/>
  <c r="H16" i="7"/>
  <c r="F16" i="7"/>
  <c r="E16" i="7"/>
  <c r="D16" i="7"/>
  <c r="H15" i="7"/>
  <c r="F15" i="7"/>
  <c r="E15" i="7"/>
  <c r="D15" i="7"/>
  <c r="H14" i="7"/>
  <c r="F14" i="7"/>
  <c r="E14" i="7"/>
  <c r="D14" i="7"/>
  <c r="M13" i="7"/>
  <c r="H13" i="7"/>
  <c r="F13" i="7"/>
  <c r="E13" i="7"/>
  <c r="D13" i="7"/>
  <c r="M12" i="7"/>
  <c r="H12" i="7"/>
  <c r="F12" i="7"/>
  <c r="E12" i="7"/>
  <c r="D12" i="7"/>
  <c r="M11" i="7"/>
  <c r="H11" i="7"/>
  <c r="F11" i="7"/>
  <c r="E11" i="7"/>
  <c r="D11" i="7"/>
  <c r="M10" i="7"/>
  <c r="H10" i="7"/>
  <c r="F10" i="7"/>
  <c r="E10" i="7"/>
  <c r="D10" i="7"/>
  <c r="M9" i="7"/>
  <c r="H9" i="7"/>
  <c r="F9" i="7"/>
  <c r="E9" i="7"/>
  <c r="D9" i="7"/>
  <c r="M8" i="7"/>
  <c r="H8" i="7"/>
  <c r="F8" i="7"/>
  <c r="E8" i="7"/>
  <c r="D8" i="7"/>
  <c r="H7" i="7"/>
  <c r="F7" i="7"/>
  <c r="E7" i="7"/>
  <c r="D7" i="7"/>
  <c r="F6" i="7"/>
  <c r="E6" i="7"/>
  <c r="D6" i="7"/>
  <c r="AL2" i="7"/>
  <c r="O2" i="7"/>
  <c r="C106" i="6"/>
  <c r="AO105" i="6"/>
  <c r="H105" i="6"/>
  <c r="F105" i="6"/>
  <c r="AN105" i="6" s="1"/>
  <c r="E105" i="6"/>
  <c r="AM105" i="6" s="1"/>
  <c r="B105" i="6"/>
  <c r="AL105" i="6" s="1"/>
  <c r="AO104" i="6"/>
  <c r="H104" i="6"/>
  <c r="F104" i="6"/>
  <c r="AN104" i="6" s="1"/>
  <c r="E104" i="6"/>
  <c r="AM104" i="6" s="1"/>
  <c r="B104" i="6"/>
  <c r="AL104" i="6" s="1"/>
  <c r="AO103" i="6"/>
  <c r="H103" i="6"/>
  <c r="F103" i="6"/>
  <c r="AN103" i="6" s="1"/>
  <c r="E103" i="6"/>
  <c r="AM103" i="6" s="1"/>
  <c r="B103" i="6"/>
  <c r="AL103" i="6" s="1"/>
  <c r="AO102" i="6"/>
  <c r="H102" i="6"/>
  <c r="F102" i="6"/>
  <c r="AN102" i="6" s="1"/>
  <c r="E102" i="6"/>
  <c r="AM102" i="6" s="1"/>
  <c r="B102" i="6"/>
  <c r="AL102" i="6" s="1"/>
  <c r="AO101" i="6"/>
  <c r="H101" i="6"/>
  <c r="F101" i="6"/>
  <c r="AN101" i="6" s="1"/>
  <c r="E101" i="6"/>
  <c r="AM101" i="6" s="1"/>
  <c r="B101" i="6"/>
  <c r="AL101" i="6" s="1"/>
  <c r="AO100" i="6"/>
  <c r="H100" i="6"/>
  <c r="F100" i="6"/>
  <c r="AN100" i="6" s="1"/>
  <c r="E100" i="6"/>
  <c r="AM100" i="6" s="1"/>
  <c r="B100" i="6"/>
  <c r="AL100" i="6" s="1"/>
  <c r="AO99" i="6"/>
  <c r="H99" i="6"/>
  <c r="F99" i="6"/>
  <c r="AN99" i="6" s="1"/>
  <c r="E99" i="6"/>
  <c r="AM99" i="6" s="1"/>
  <c r="B99" i="6"/>
  <c r="AL99" i="6" s="1"/>
  <c r="AO98" i="6"/>
  <c r="H98" i="6"/>
  <c r="F98" i="6"/>
  <c r="AN98" i="6" s="1"/>
  <c r="E98" i="6"/>
  <c r="AM98" i="6" s="1"/>
  <c r="B98" i="6"/>
  <c r="AL98" i="6" s="1"/>
  <c r="AO97" i="6"/>
  <c r="H97" i="6"/>
  <c r="F97" i="6"/>
  <c r="AN97" i="6" s="1"/>
  <c r="E97" i="6"/>
  <c r="AM97" i="6" s="1"/>
  <c r="B97" i="6"/>
  <c r="AL97" i="6" s="1"/>
  <c r="AO96" i="6"/>
  <c r="H96" i="6"/>
  <c r="F96" i="6"/>
  <c r="AN96" i="6" s="1"/>
  <c r="E96" i="6"/>
  <c r="AM96" i="6" s="1"/>
  <c r="B96" i="6"/>
  <c r="AL96" i="6" s="1"/>
  <c r="AO95" i="6"/>
  <c r="H95" i="6"/>
  <c r="F95" i="6"/>
  <c r="AN95" i="6" s="1"/>
  <c r="E95" i="6"/>
  <c r="AM95" i="6" s="1"/>
  <c r="B95" i="6"/>
  <c r="AL95" i="6" s="1"/>
  <c r="AO94" i="6"/>
  <c r="H94" i="6"/>
  <c r="F94" i="6"/>
  <c r="AN94" i="6" s="1"/>
  <c r="E94" i="6"/>
  <c r="AM94" i="6" s="1"/>
  <c r="B94" i="6"/>
  <c r="AL94" i="6" s="1"/>
  <c r="AO93" i="6"/>
  <c r="H93" i="6"/>
  <c r="F93" i="6"/>
  <c r="AN93" i="6" s="1"/>
  <c r="E93" i="6"/>
  <c r="AM93" i="6" s="1"/>
  <c r="B93" i="6"/>
  <c r="AL93" i="6" s="1"/>
  <c r="AO92" i="6"/>
  <c r="H92" i="6"/>
  <c r="F92" i="6"/>
  <c r="AN92" i="6" s="1"/>
  <c r="E92" i="6"/>
  <c r="AM92" i="6" s="1"/>
  <c r="B92" i="6"/>
  <c r="AL92" i="6" s="1"/>
  <c r="AO91" i="6"/>
  <c r="H91" i="6"/>
  <c r="F91" i="6"/>
  <c r="AN91" i="6" s="1"/>
  <c r="E91" i="6"/>
  <c r="AM91" i="6" s="1"/>
  <c r="B91" i="6"/>
  <c r="AL91" i="6" s="1"/>
  <c r="AO90" i="6"/>
  <c r="H90" i="6"/>
  <c r="F90" i="6"/>
  <c r="AN90" i="6" s="1"/>
  <c r="E90" i="6"/>
  <c r="AM90" i="6" s="1"/>
  <c r="B90" i="6"/>
  <c r="AL90" i="6" s="1"/>
  <c r="AO89" i="6"/>
  <c r="H89" i="6"/>
  <c r="F89" i="6"/>
  <c r="AN89" i="6" s="1"/>
  <c r="E89" i="6"/>
  <c r="AM89" i="6" s="1"/>
  <c r="B89" i="6"/>
  <c r="AL89" i="6" s="1"/>
  <c r="AO88" i="6"/>
  <c r="H88" i="6"/>
  <c r="F88" i="6"/>
  <c r="AN88" i="6" s="1"/>
  <c r="E88" i="6"/>
  <c r="AM88" i="6" s="1"/>
  <c r="B88" i="6"/>
  <c r="AL88" i="6" s="1"/>
  <c r="AO87" i="6"/>
  <c r="H87" i="6"/>
  <c r="F87" i="6"/>
  <c r="AN87" i="6" s="1"/>
  <c r="E87" i="6"/>
  <c r="AM87" i="6" s="1"/>
  <c r="B87" i="6"/>
  <c r="AL87" i="6" s="1"/>
  <c r="AO86" i="6"/>
  <c r="H86" i="6"/>
  <c r="F86" i="6"/>
  <c r="AN86" i="6" s="1"/>
  <c r="E86" i="6"/>
  <c r="AM86" i="6" s="1"/>
  <c r="B86" i="6"/>
  <c r="AL86" i="6" s="1"/>
  <c r="AO85" i="6"/>
  <c r="H85" i="6"/>
  <c r="F85" i="6"/>
  <c r="AN85" i="6" s="1"/>
  <c r="E85" i="6"/>
  <c r="AM85" i="6" s="1"/>
  <c r="B85" i="6"/>
  <c r="AL85" i="6" s="1"/>
  <c r="AO84" i="6"/>
  <c r="H84" i="6"/>
  <c r="F84" i="6"/>
  <c r="AN84" i="6" s="1"/>
  <c r="E84" i="6"/>
  <c r="AM84" i="6" s="1"/>
  <c r="B84" i="6"/>
  <c r="AL84" i="6" s="1"/>
  <c r="AO83" i="6"/>
  <c r="H83" i="6"/>
  <c r="F83" i="6"/>
  <c r="AN83" i="6" s="1"/>
  <c r="E83" i="6"/>
  <c r="AM83" i="6" s="1"/>
  <c r="B83" i="6"/>
  <c r="AL83" i="6" s="1"/>
  <c r="AO82" i="6"/>
  <c r="H82" i="6"/>
  <c r="F82" i="6"/>
  <c r="AN82" i="6" s="1"/>
  <c r="E82" i="6"/>
  <c r="AM82" i="6" s="1"/>
  <c r="B82" i="6"/>
  <c r="AL82" i="6" s="1"/>
  <c r="AO81" i="6"/>
  <c r="H81" i="6"/>
  <c r="F81" i="6"/>
  <c r="AN81" i="6" s="1"/>
  <c r="E81" i="6"/>
  <c r="AM81" i="6" s="1"/>
  <c r="B81" i="6"/>
  <c r="AL81" i="6" s="1"/>
  <c r="AO80" i="6"/>
  <c r="H80" i="6"/>
  <c r="F80" i="6"/>
  <c r="AN80" i="6" s="1"/>
  <c r="E80" i="6"/>
  <c r="AM80" i="6" s="1"/>
  <c r="B80" i="6"/>
  <c r="AL80" i="6" s="1"/>
  <c r="AO79" i="6"/>
  <c r="H79" i="6"/>
  <c r="F79" i="6"/>
  <c r="AN79" i="6" s="1"/>
  <c r="E79" i="6"/>
  <c r="AM79" i="6" s="1"/>
  <c r="B79" i="6"/>
  <c r="AL79" i="6" s="1"/>
  <c r="AO78" i="6"/>
  <c r="H78" i="6"/>
  <c r="F78" i="6"/>
  <c r="AN78" i="6" s="1"/>
  <c r="E78" i="6"/>
  <c r="AM78" i="6" s="1"/>
  <c r="B78" i="6"/>
  <c r="AL78" i="6" s="1"/>
  <c r="AO77" i="6"/>
  <c r="H77" i="6"/>
  <c r="F77" i="6"/>
  <c r="AN77" i="6" s="1"/>
  <c r="E77" i="6"/>
  <c r="AM77" i="6" s="1"/>
  <c r="B77" i="6"/>
  <c r="AL77" i="6" s="1"/>
  <c r="AO76" i="6"/>
  <c r="H76" i="6"/>
  <c r="F76" i="6"/>
  <c r="AN76" i="6" s="1"/>
  <c r="E76" i="6"/>
  <c r="AM76" i="6" s="1"/>
  <c r="B76" i="6"/>
  <c r="AL76" i="6" s="1"/>
  <c r="AO75" i="6"/>
  <c r="H75" i="6"/>
  <c r="F75" i="6"/>
  <c r="AN75" i="6" s="1"/>
  <c r="E75" i="6"/>
  <c r="AM75" i="6" s="1"/>
  <c r="B75" i="6"/>
  <c r="AL75" i="6" s="1"/>
  <c r="AO74" i="6"/>
  <c r="H74" i="6"/>
  <c r="F74" i="6"/>
  <c r="AN74" i="6" s="1"/>
  <c r="E74" i="6"/>
  <c r="AM74" i="6" s="1"/>
  <c r="B74" i="6"/>
  <c r="AL74" i="6" s="1"/>
  <c r="AO73" i="6"/>
  <c r="H73" i="6"/>
  <c r="F73" i="6"/>
  <c r="AN73" i="6" s="1"/>
  <c r="E73" i="6"/>
  <c r="AM73" i="6" s="1"/>
  <c r="B73" i="6"/>
  <c r="AL73" i="6" s="1"/>
  <c r="AO72" i="6"/>
  <c r="H72" i="6"/>
  <c r="F72" i="6"/>
  <c r="AN72" i="6" s="1"/>
  <c r="E72" i="6"/>
  <c r="AM72" i="6" s="1"/>
  <c r="B72" i="6"/>
  <c r="AL72" i="6" s="1"/>
  <c r="AO71" i="6"/>
  <c r="H71" i="6"/>
  <c r="F71" i="6"/>
  <c r="AN71" i="6" s="1"/>
  <c r="E71" i="6"/>
  <c r="AM71" i="6" s="1"/>
  <c r="B71" i="6"/>
  <c r="AL71" i="6" s="1"/>
  <c r="AO70" i="6"/>
  <c r="H70" i="6"/>
  <c r="F70" i="6"/>
  <c r="AN70" i="6" s="1"/>
  <c r="E70" i="6"/>
  <c r="AM70" i="6" s="1"/>
  <c r="B70" i="6"/>
  <c r="AL70" i="6" s="1"/>
  <c r="AO69" i="6"/>
  <c r="H69" i="6"/>
  <c r="F69" i="6"/>
  <c r="AN69" i="6" s="1"/>
  <c r="E69" i="6"/>
  <c r="AM69" i="6" s="1"/>
  <c r="B69" i="6"/>
  <c r="AL69" i="6" s="1"/>
  <c r="AO68" i="6"/>
  <c r="H68" i="6"/>
  <c r="F68" i="6"/>
  <c r="AN68" i="6" s="1"/>
  <c r="E68" i="6"/>
  <c r="AM68" i="6" s="1"/>
  <c r="B68" i="6"/>
  <c r="AL68" i="6" s="1"/>
  <c r="AO67" i="6"/>
  <c r="H67" i="6"/>
  <c r="F67" i="6"/>
  <c r="AN67" i="6" s="1"/>
  <c r="E67" i="6"/>
  <c r="AM67" i="6" s="1"/>
  <c r="B67" i="6"/>
  <c r="AL67" i="6" s="1"/>
  <c r="AO66" i="6"/>
  <c r="H66" i="6"/>
  <c r="F66" i="6"/>
  <c r="AN66" i="6" s="1"/>
  <c r="E66" i="6"/>
  <c r="AM66" i="6" s="1"/>
  <c r="B66" i="6"/>
  <c r="AL66" i="6" s="1"/>
  <c r="AO65" i="6"/>
  <c r="H65" i="6"/>
  <c r="F65" i="6"/>
  <c r="AN65" i="6" s="1"/>
  <c r="E65" i="6"/>
  <c r="AM65" i="6" s="1"/>
  <c r="B65" i="6"/>
  <c r="AL65" i="6" s="1"/>
  <c r="AO64" i="6"/>
  <c r="H64" i="6"/>
  <c r="F64" i="6"/>
  <c r="AN64" i="6" s="1"/>
  <c r="E64" i="6"/>
  <c r="AM64" i="6" s="1"/>
  <c r="B64" i="6"/>
  <c r="AL64" i="6" s="1"/>
  <c r="AO63" i="6"/>
  <c r="H63" i="6"/>
  <c r="F63" i="6"/>
  <c r="AN63" i="6" s="1"/>
  <c r="E63" i="6"/>
  <c r="AM63" i="6" s="1"/>
  <c r="B63" i="6"/>
  <c r="AL63" i="6" s="1"/>
  <c r="AO62" i="6"/>
  <c r="H62" i="6"/>
  <c r="F62" i="6"/>
  <c r="AN62" i="6" s="1"/>
  <c r="E62" i="6"/>
  <c r="AM62" i="6" s="1"/>
  <c r="B62" i="6"/>
  <c r="AL62" i="6" s="1"/>
  <c r="AO61" i="6"/>
  <c r="H61" i="6"/>
  <c r="F61" i="6"/>
  <c r="AN61" i="6" s="1"/>
  <c r="E61" i="6"/>
  <c r="AM61" i="6" s="1"/>
  <c r="B61" i="6"/>
  <c r="AL61" i="6" s="1"/>
  <c r="AO60" i="6"/>
  <c r="H60" i="6"/>
  <c r="F60" i="6"/>
  <c r="AN60" i="6" s="1"/>
  <c r="E60" i="6"/>
  <c r="AM60" i="6" s="1"/>
  <c r="B60" i="6"/>
  <c r="AL60" i="6" s="1"/>
  <c r="AO59" i="6"/>
  <c r="H59" i="6"/>
  <c r="F59" i="6"/>
  <c r="AN59" i="6" s="1"/>
  <c r="E59" i="6"/>
  <c r="AM59" i="6" s="1"/>
  <c r="B59" i="6"/>
  <c r="AL59" i="6" s="1"/>
  <c r="AO58" i="6"/>
  <c r="H58" i="6"/>
  <c r="F58" i="6"/>
  <c r="AN58" i="6" s="1"/>
  <c r="E58" i="6"/>
  <c r="AM58" i="6" s="1"/>
  <c r="B58" i="6"/>
  <c r="AL58" i="6" s="1"/>
  <c r="AO57" i="6"/>
  <c r="H57" i="6"/>
  <c r="F57" i="6"/>
  <c r="AN57" i="6" s="1"/>
  <c r="E57" i="6"/>
  <c r="AM57" i="6" s="1"/>
  <c r="B57" i="6"/>
  <c r="AL57" i="6" s="1"/>
  <c r="AO56" i="6"/>
  <c r="H56" i="6"/>
  <c r="F56" i="6"/>
  <c r="AN56" i="6" s="1"/>
  <c r="E56" i="6"/>
  <c r="AM56" i="6" s="1"/>
  <c r="B56" i="6"/>
  <c r="AL56" i="6" s="1"/>
  <c r="AO55" i="6"/>
  <c r="H55" i="6"/>
  <c r="F55" i="6"/>
  <c r="AN55" i="6" s="1"/>
  <c r="E55" i="6"/>
  <c r="AM55" i="6" s="1"/>
  <c r="B55" i="6"/>
  <c r="AL55" i="6" s="1"/>
  <c r="AO54" i="6"/>
  <c r="H54" i="6"/>
  <c r="F54" i="6"/>
  <c r="AN54" i="6" s="1"/>
  <c r="E54" i="6"/>
  <c r="AM54" i="6" s="1"/>
  <c r="B54" i="6"/>
  <c r="AL54" i="6" s="1"/>
  <c r="AO53" i="6"/>
  <c r="H53" i="6"/>
  <c r="F53" i="6"/>
  <c r="AN53" i="6" s="1"/>
  <c r="E53" i="6"/>
  <c r="AM53" i="6" s="1"/>
  <c r="B53" i="6"/>
  <c r="AL53" i="6" s="1"/>
  <c r="AO52" i="6"/>
  <c r="H52" i="6"/>
  <c r="F52" i="6"/>
  <c r="AN52" i="6" s="1"/>
  <c r="E52" i="6"/>
  <c r="AM52" i="6" s="1"/>
  <c r="B52" i="6"/>
  <c r="AL52" i="6" s="1"/>
  <c r="AO51" i="6"/>
  <c r="H51" i="6"/>
  <c r="F51" i="6"/>
  <c r="AN51" i="6" s="1"/>
  <c r="E51" i="6"/>
  <c r="AM51" i="6" s="1"/>
  <c r="B51" i="6"/>
  <c r="AL51" i="6" s="1"/>
  <c r="AO50" i="6"/>
  <c r="H50" i="6"/>
  <c r="F50" i="6"/>
  <c r="AN50" i="6" s="1"/>
  <c r="E50" i="6"/>
  <c r="AM50" i="6" s="1"/>
  <c r="B50" i="6"/>
  <c r="AL50" i="6" s="1"/>
  <c r="AO49" i="6"/>
  <c r="M49" i="6"/>
  <c r="H49" i="6"/>
  <c r="F49" i="6"/>
  <c r="AN49" i="6" s="1"/>
  <c r="E49" i="6"/>
  <c r="AM49" i="6" s="1"/>
  <c r="B49" i="6"/>
  <c r="AL49" i="6" s="1"/>
  <c r="AO48" i="6"/>
  <c r="M48" i="6"/>
  <c r="H48" i="6"/>
  <c r="F48" i="6"/>
  <c r="AN48" i="6" s="1"/>
  <c r="E48" i="6"/>
  <c r="AM48" i="6" s="1"/>
  <c r="B48" i="6"/>
  <c r="AL48" i="6" s="1"/>
  <c r="AO47" i="6"/>
  <c r="M47" i="6"/>
  <c r="H47" i="6"/>
  <c r="F47" i="6"/>
  <c r="AN47" i="6" s="1"/>
  <c r="E47" i="6"/>
  <c r="AM47" i="6" s="1"/>
  <c r="B47" i="6"/>
  <c r="AL47" i="6" s="1"/>
  <c r="AO46" i="6"/>
  <c r="M46" i="6"/>
  <c r="H46" i="6"/>
  <c r="F46" i="6"/>
  <c r="AN46" i="6" s="1"/>
  <c r="E46" i="6"/>
  <c r="AM46" i="6" s="1"/>
  <c r="B46" i="6"/>
  <c r="AL46" i="6" s="1"/>
  <c r="AO45" i="6"/>
  <c r="M45" i="6"/>
  <c r="H45" i="6"/>
  <c r="F45" i="6"/>
  <c r="AN45" i="6" s="1"/>
  <c r="E45" i="6"/>
  <c r="AM45" i="6" s="1"/>
  <c r="B45" i="6"/>
  <c r="AL45" i="6" s="1"/>
  <c r="AO44" i="6"/>
  <c r="M44" i="6"/>
  <c r="H44" i="6"/>
  <c r="F44" i="6"/>
  <c r="AN44" i="6" s="1"/>
  <c r="E44" i="6"/>
  <c r="AM44" i="6" s="1"/>
  <c r="B44" i="6"/>
  <c r="AL44" i="6" s="1"/>
  <c r="AO43" i="6"/>
  <c r="H43" i="6"/>
  <c r="F43" i="6"/>
  <c r="AN43" i="6" s="1"/>
  <c r="E43" i="6"/>
  <c r="AM43" i="6" s="1"/>
  <c r="B43" i="6"/>
  <c r="AL43" i="6" s="1"/>
  <c r="AO42" i="6"/>
  <c r="H42" i="6"/>
  <c r="F42" i="6"/>
  <c r="AN42" i="6" s="1"/>
  <c r="E42" i="6"/>
  <c r="AM42" i="6" s="1"/>
  <c r="B42" i="6"/>
  <c r="AL42" i="6" s="1"/>
  <c r="AO41" i="6"/>
  <c r="H41" i="6"/>
  <c r="F41" i="6"/>
  <c r="AN41" i="6" s="1"/>
  <c r="E41" i="6"/>
  <c r="AM41" i="6" s="1"/>
  <c r="B41" i="6"/>
  <c r="AL41" i="6" s="1"/>
  <c r="AO40" i="6"/>
  <c r="U40" i="6"/>
  <c r="M40" i="6"/>
  <c r="H40" i="6"/>
  <c r="F40" i="6"/>
  <c r="AN40" i="6" s="1"/>
  <c r="E40" i="6"/>
  <c r="AM40" i="6" s="1"/>
  <c r="B40" i="6"/>
  <c r="AL40" i="6" s="1"/>
  <c r="AO39" i="6"/>
  <c r="U39" i="6"/>
  <c r="M39" i="6"/>
  <c r="H39" i="6"/>
  <c r="F39" i="6"/>
  <c r="AN39" i="6" s="1"/>
  <c r="E39" i="6"/>
  <c r="AM39" i="6" s="1"/>
  <c r="B39" i="6"/>
  <c r="AL39" i="6" s="1"/>
  <c r="AO38" i="6"/>
  <c r="U38" i="6"/>
  <c r="M38" i="6"/>
  <c r="H38" i="6"/>
  <c r="F38" i="6"/>
  <c r="AN38" i="6" s="1"/>
  <c r="E38" i="6"/>
  <c r="AM38" i="6" s="1"/>
  <c r="B38" i="6"/>
  <c r="AL38" i="6" s="1"/>
  <c r="AO37" i="6"/>
  <c r="U37" i="6"/>
  <c r="M37" i="6"/>
  <c r="H37" i="6"/>
  <c r="F37" i="6"/>
  <c r="AN37" i="6" s="1"/>
  <c r="E37" i="6"/>
  <c r="AM37" i="6" s="1"/>
  <c r="B37" i="6"/>
  <c r="AL37" i="6" s="1"/>
  <c r="AO36" i="6"/>
  <c r="U36" i="6"/>
  <c r="M36" i="6"/>
  <c r="H36" i="6"/>
  <c r="F36" i="6"/>
  <c r="AN36" i="6" s="1"/>
  <c r="E36" i="6"/>
  <c r="AM36" i="6" s="1"/>
  <c r="B36" i="6"/>
  <c r="AL36" i="6" s="1"/>
  <c r="U35" i="6"/>
  <c r="M35" i="6"/>
  <c r="H35" i="6"/>
  <c r="F35" i="6"/>
  <c r="E35" i="6"/>
  <c r="D35" i="6"/>
  <c r="H34" i="6"/>
  <c r="F34" i="6"/>
  <c r="E34" i="6"/>
  <c r="D34" i="6"/>
  <c r="H33" i="6"/>
  <c r="F33" i="6"/>
  <c r="E33" i="6"/>
  <c r="D33" i="6"/>
  <c r="H32" i="6"/>
  <c r="F32" i="6"/>
  <c r="E32" i="6"/>
  <c r="D32" i="6"/>
  <c r="AD31" i="6"/>
  <c r="M31" i="6"/>
  <c r="H31" i="6"/>
  <c r="F31" i="6"/>
  <c r="E31" i="6"/>
  <c r="D31" i="6"/>
  <c r="AD30" i="6"/>
  <c r="M30" i="6"/>
  <c r="H30" i="6"/>
  <c r="F30" i="6"/>
  <c r="E30" i="6"/>
  <c r="D30" i="6"/>
  <c r="AD29" i="6"/>
  <c r="M29" i="6"/>
  <c r="H29" i="6"/>
  <c r="F29" i="6"/>
  <c r="E29" i="6"/>
  <c r="D29" i="6"/>
  <c r="AD28" i="6"/>
  <c r="M28" i="6"/>
  <c r="H28" i="6"/>
  <c r="F28" i="6"/>
  <c r="E28" i="6"/>
  <c r="D28" i="6"/>
  <c r="AD27" i="6"/>
  <c r="M27" i="6"/>
  <c r="H27" i="6"/>
  <c r="F27" i="6"/>
  <c r="E27" i="6"/>
  <c r="D27" i="6"/>
  <c r="AD26" i="6"/>
  <c r="M26" i="6"/>
  <c r="H26" i="6"/>
  <c r="F26" i="6"/>
  <c r="E26" i="6"/>
  <c r="D26" i="6"/>
  <c r="H25" i="6"/>
  <c r="F25" i="6"/>
  <c r="E25" i="6"/>
  <c r="D25" i="6"/>
  <c r="H24" i="6"/>
  <c r="F24" i="6"/>
  <c r="E24" i="6"/>
  <c r="D24" i="6"/>
  <c r="H23" i="6"/>
  <c r="F23" i="6"/>
  <c r="E23" i="6"/>
  <c r="D23" i="6"/>
  <c r="U22" i="6"/>
  <c r="M22" i="6"/>
  <c r="H22" i="6"/>
  <c r="F22" i="6"/>
  <c r="E22" i="6"/>
  <c r="D22" i="6"/>
  <c r="U21" i="6"/>
  <c r="M21" i="6"/>
  <c r="H21" i="6"/>
  <c r="F21" i="6"/>
  <c r="E21" i="6"/>
  <c r="D21" i="6"/>
  <c r="U20" i="6"/>
  <c r="M20" i="6"/>
  <c r="H20" i="6"/>
  <c r="F20" i="6"/>
  <c r="E20" i="6"/>
  <c r="D20" i="6"/>
  <c r="U19" i="6"/>
  <c r="M19" i="6"/>
  <c r="H19" i="6"/>
  <c r="F19" i="6"/>
  <c r="E19" i="6"/>
  <c r="D19" i="6"/>
  <c r="U18" i="6"/>
  <c r="M18" i="6"/>
  <c r="H18" i="6"/>
  <c r="F18" i="6"/>
  <c r="E18" i="6"/>
  <c r="D18" i="6"/>
  <c r="U17" i="6"/>
  <c r="M17" i="6"/>
  <c r="H17" i="6"/>
  <c r="F17" i="6"/>
  <c r="E17" i="6"/>
  <c r="D17" i="6"/>
  <c r="H16" i="6"/>
  <c r="F16" i="6"/>
  <c r="E16" i="6"/>
  <c r="D16" i="6"/>
  <c r="H15" i="6"/>
  <c r="F15" i="6"/>
  <c r="E15" i="6"/>
  <c r="D15" i="6"/>
  <c r="H14" i="6"/>
  <c r="F14" i="6"/>
  <c r="E14" i="6"/>
  <c r="D14" i="6"/>
  <c r="M13" i="6"/>
  <c r="H13" i="6"/>
  <c r="F13" i="6"/>
  <c r="E13" i="6"/>
  <c r="D13" i="6"/>
  <c r="M12" i="6"/>
  <c r="H12" i="6"/>
  <c r="F12" i="6"/>
  <c r="E12" i="6"/>
  <c r="D12" i="6"/>
  <c r="M11" i="6"/>
  <c r="H11" i="6"/>
  <c r="F11" i="6"/>
  <c r="E11" i="6"/>
  <c r="D11" i="6"/>
  <c r="M10" i="6"/>
  <c r="H10" i="6"/>
  <c r="F10" i="6"/>
  <c r="E10" i="6"/>
  <c r="D10" i="6"/>
  <c r="M9" i="6"/>
  <c r="H9" i="6"/>
  <c r="F9" i="6"/>
  <c r="E9" i="6"/>
  <c r="D9" i="6"/>
  <c r="M8" i="6"/>
  <c r="H8" i="6"/>
  <c r="F8" i="6"/>
  <c r="E8" i="6"/>
  <c r="D8" i="6"/>
  <c r="H7" i="6"/>
  <c r="F7" i="6"/>
  <c r="E7" i="6"/>
  <c r="D7" i="6"/>
  <c r="F6" i="6"/>
  <c r="E6" i="6"/>
  <c r="D6" i="6"/>
  <c r="AL2" i="6"/>
  <c r="O2" i="6"/>
  <c r="C106" i="4"/>
  <c r="AO105" i="4"/>
  <c r="H105" i="4"/>
  <c r="F105" i="4"/>
  <c r="AN105" i="4" s="1"/>
  <c r="E105" i="4"/>
  <c r="AM105" i="4" s="1"/>
  <c r="B105" i="4"/>
  <c r="AL105" i="4" s="1"/>
  <c r="AO104" i="4"/>
  <c r="H104" i="4"/>
  <c r="F104" i="4"/>
  <c r="AN104" i="4" s="1"/>
  <c r="E104" i="4"/>
  <c r="AM104" i="4" s="1"/>
  <c r="B104" i="4"/>
  <c r="AL104" i="4" s="1"/>
  <c r="AO103" i="4"/>
  <c r="H103" i="4"/>
  <c r="F103" i="4"/>
  <c r="AN103" i="4" s="1"/>
  <c r="E103" i="4"/>
  <c r="AM103" i="4" s="1"/>
  <c r="B103" i="4"/>
  <c r="AL103" i="4" s="1"/>
  <c r="AO102" i="4"/>
  <c r="H102" i="4"/>
  <c r="F102" i="4"/>
  <c r="AN102" i="4" s="1"/>
  <c r="E102" i="4"/>
  <c r="AM102" i="4" s="1"/>
  <c r="B102" i="4"/>
  <c r="AL102" i="4" s="1"/>
  <c r="AO101" i="4"/>
  <c r="H101" i="4"/>
  <c r="F101" i="4"/>
  <c r="AN101" i="4" s="1"/>
  <c r="E101" i="4"/>
  <c r="AM101" i="4" s="1"/>
  <c r="B101" i="4"/>
  <c r="AL101" i="4" s="1"/>
  <c r="AO100" i="4"/>
  <c r="H100" i="4"/>
  <c r="F100" i="4"/>
  <c r="AN100" i="4" s="1"/>
  <c r="E100" i="4"/>
  <c r="AM100" i="4" s="1"/>
  <c r="B100" i="4"/>
  <c r="AL100" i="4" s="1"/>
  <c r="AO99" i="4"/>
  <c r="H99" i="4"/>
  <c r="F99" i="4"/>
  <c r="AN99" i="4" s="1"/>
  <c r="E99" i="4"/>
  <c r="AM99" i="4" s="1"/>
  <c r="B99" i="4"/>
  <c r="AL99" i="4" s="1"/>
  <c r="AO98" i="4"/>
  <c r="H98" i="4"/>
  <c r="F98" i="4"/>
  <c r="AN98" i="4" s="1"/>
  <c r="E98" i="4"/>
  <c r="AM98" i="4" s="1"/>
  <c r="B98" i="4"/>
  <c r="AL98" i="4" s="1"/>
  <c r="AO97" i="4"/>
  <c r="H97" i="4"/>
  <c r="F97" i="4"/>
  <c r="AN97" i="4" s="1"/>
  <c r="E97" i="4"/>
  <c r="AM97" i="4" s="1"/>
  <c r="B97" i="4"/>
  <c r="AL97" i="4" s="1"/>
  <c r="AO96" i="4"/>
  <c r="H96" i="4"/>
  <c r="F96" i="4"/>
  <c r="AN96" i="4" s="1"/>
  <c r="E96" i="4"/>
  <c r="AM96" i="4" s="1"/>
  <c r="B96" i="4"/>
  <c r="AL96" i="4" s="1"/>
  <c r="AO95" i="4"/>
  <c r="H95" i="4"/>
  <c r="F95" i="4"/>
  <c r="AN95" i="4" s="1"/>
  <c r="E95" i="4"/>
  <c r="AM95" i="4" s="1"/>
  <c r="B95" i="4"/>
  <c r="AL95" i="4" s="1"/>
  <c r="AO94" i="4"/>
  <c r="H94" i="4"/>
  <c r="F94" i="4"/>
  <c r="AN94" i="4" s="1"/>
  <c r="E94" i="4"/>
  <c r="AM94" i="4" s="1"/>
  <c r="B94" i="4"/>
  <c r="AL94" i="4" s="1"/>
  <c r="AO93" i="4"/>
  <c r="H93" i="4"/>
  <c r="F93" i="4"/>
  <c r="AN93" i="4" s="1"/>
  <c r="E93" i="4"/>
  <c r="AM93" i="4" s="1"/>
  <c r="B93" i="4"/>
  <c r="AL93" i="4" s="1"/>
  <c r="AO92" i="4"/>
  <c r="H92" i="4"/>
  <c r="F92" i="4"/>
  <c r="AN92" i="4" s="1"/>
  <c r="E92" i="4"/>
  <c r="AM92" i="4" s="1"/>
  <c r="B92" i="4"/>
  <c r="AL92" i="4" s="1"/>
  <c r="AO91" i="4"/>
  <c r="H91" i="4"/>
  <c r="F91" i="4"/>
  <c r="AN91" i="4" s="1"/>
  <c r="E91" i="4"/>
  <c r="AM91" i="4" s="1"/>
  <c r="B91" i="4"/>
  <c r="AL91" i="4" s="1"/>
  <c r="AO90" i="4"/>
  <c r="H90" i="4"/>
  <c r="F90" i="4"/>
  <c r="AN90" i="4" s="1"/>
  <c r="E90" i="4"/>
  <c r="AM90" i="4" s="1"/>
  <c r="B90" i="4"/>
  <c r="AL90" i="4" s="1"/>
  <c r="AO89" i="4"/>
  <c r="H89" i="4"/>
  <c r="F89" i="4"/>
  <c r="AN89" i="4" s="1"/>
  <c r="E89" i="4"/>
  <c r="AM89" i="4" s="1"/>
  <c r="B89" i="4"/>
  <c r="AL89" i="4" s="1"/>
  <c r="AO88" i="4"/>
  <c r="H88" i="4"/>
  <c r="F88" i="4"/>
  <c r="AN88" i="4" s="1"/>
  <c r="E88" i="4"/>
  <c r="AM88" i="4" s="1"/>
  <c r="B88" i="4"/>
  <c r="AL88" i="4" s="1"/>
  <c r="AO87" i="4"/>
  <c r="H87" i="4"/>
  <c r="F87" i="4"/>
  <c r="AN87" i="4" s="1"/>
  <c r="E87" i="4"/>
  <c r="AM87" i="4" s="1"/>
  <c r="B87" i="4"/>
  <c r="AL87" i="4" s="1"/>
  <c r="AO86" i="4"/>
  <c r="H86" i="4"/>
  <c r="F86" i="4"/>
  <c r="AN86" i="4" s="1"/>
  <c r="E86" i="4"/>
  <c r="AM86" i="4" s="1"/>
  <c r="B86" i="4"/>
  <c r="AL86" i="4" s="1"/>
  <c r="AO85" i="4"/>
  <c r="H85" i="4"/>
  <c r="F85" i="4"/>
  <c r="AN85" i="4" s="1"/>
  <c r="E85" i="4"/>
  <c r="AM85" i="4" s="1"/>
  <c r="B85" i="4"/>
  <c r="AL85" i="4" s="1"/>
  <c r="AO84" i="4"/>
  <c r="H84" i="4"/>
  <c r="F84" i="4"/>
  <c r="AN84" i="4" s="1"/>
  <c r="E84" i="4"/>
  <c r="AM84" i="4" s="1"/>
  <c r="B84" i="4"/>
  <c r="AL84" i="4" s="1"/>
  <c r="AO83" i="4"/>
  <c r="H83" i="4"/>
  <c r="F83" i="4"/>
  <c r="AN83" i="4" s="1"/>
  <c r="E83" i="4"/>
  <c r="AM83" i="4" s="1"/>
  <c r="B83" i="4"/>
  <c r="AL83" i="4" s="1"/>
  <c r="AO82" i="4"/>
  <c r="H82" i="4"/>
  <c r="F82" i="4"/>
  <c r="AN82" i="4" s="1"/>
  <c r="E82" i="4"/>
  <c r="AM82" i="4" s="1"/>
  <c r="B82" i="4"/>
  <c r="AL82" i="4" s="1"/>
  <c r="AO81" i="4"/>
  <c r="H81" i="4"/>
  <c r="F81" i="4"/>
  <c r="AN81" i="4" s="1"/>
  <c r="E81" i="4"/>
  <c r="AM81" i="4" s="1"/>
  <c r="B81" i="4"/>
  <c r="AL81" i="4" s="1"/>
  <c r="AO80" i="4"/>
  <c r="H80" i="4"/>
  <c r="F80" i="4"/>
  <c r="AN80" i="4" s="1"/>
  <c r="E80" i="4"/>
  <c r="AM80" i="4" s="1"/>
  <c r="B80" i="4"/>
  <c r="AL80" i="4" s="1"/>
  <c r="AO79" i="4"/>
  <c r="H79" i="4"/>
  <c r="F79" i="4"/>
  <c r="AN79" i="4" s="1"/>
  <c r="E79" i="4"/>
  <c r="AM79" i="4" s="1"/>
  <c r="B79" i="4"/>
  <c r="AL79" i="4" s="1"/>
  <c r="AO78" i="4"/>
  <c r="H78" i="4"/>
  <c r="F78" i="4"/>
  <c r="AN78" i="4" s="1"/>
  <c r="E78" i="4"/>
  <c r="AM78" i="4" s="1"/>
  <c r="B78" i="4"/>
  <c r="AL78" i="4" s="1"/>
  <c r="AO77" i="4"/>
  <c r="H77" i="4"/>
  <c r="F77" i="4"/>
  <c r="AN77" i="4" s="1"/>
  <c r="E77" i="4"/>
  <c r="AM77" i="4" s="1"/>
  <c r="B77" i="4"/>
  <c r="AL77" i="4" s="1"/>
  <c r="AO76" i="4"/>
  <c r="H76" i="4"/>
  <c r="F76" i="4"/>
  <c r="AN76" i="4" s="1"/>
  <c r="E76" i="4"/>
  <c r="AM76" i="4" s="1"/>
  <c r="B76" i="4"/>
  <c r="AL76" i="4" s="1"/>
  <c r="AO75" i="4"/>
  <c r="H75" i="4"/>
  <c r="F75" i="4"/>
  <c r="AN75" i="4" s="1"/>
  <c r="E75" i="4"/>
  <c r="AM75" i="4" s="1"/>
  <c r="B75" i="4"/>
  <c r="AL75" i="4" s="1"/>
  <c r="AO74" i="4"/>
  <c r="H74" i="4"/>
  <c r="F74" i="4"/>
  <c r="AN74" i="4" s="1"/>
  <c r="E74" i="4"/>
  <c r="AM74" i="4" s="1"/>
  <c r="B74" i="4"/>
  <c r="AL74" i="4" s="1"/>
  <c r="AO73" i="4"/>
  <c r="H73" i="4"/>
  <c r="F73" i="4"/>
  <c r="AN73" i="4" s="1"/>
  <c r="E73" i="4"/>
  <c r="AM73" i="4" s="1"/>
  <c r="B73" i="4"/>
  <c r="AL73" i="4" s="1"/>
  <c r="AO72" i="4"/>
  <c r="H72" i="4"/>
  <c r="F72" i="4"/>
  <c r="AN72" i="4" s="1"/>
  <c r="E72" i="4"/>
  <c r="AM72" i="4" s="1"/>
  <c r="B72" i="4"/>
  <c r="AL72" i="4" s="1"/>
  <c r="AO71" i="4"/>
  <c r="H71" i="4"/>
  <c r="F71" i="4"/>
  <c r="AN71" i="4" s="1"/>
  <c r="E71" i="4"/>
  <c r="AM71" i="4" s="1"/>
  <c r="B71" i="4"/>
  <c r="AL71" i="4" s="1"/>
  <c r="AO70" i="4"/>
  <c r="H70" i="4"/>
  <c r="F70" i="4"/>
  <c r="AN70" i="4" s="1"/>
  <c r="E70" i="4"/>
  <c r="AM70" i="4" s="1"/>
  <c r="B70" i="4"/>
  <c r="AL70" i="4" s="1"/>
  <c r="AO69" i="4"/>
  <c r="H69" i="4"/>
  <c r="F69" i="4"/>
  <c r="AN69" i="4" s="1"/>
  <c r="E69" i="4"/>
  <c r="AM69" i="4" s="1"/>
  <c r="B69" i="4"/>
  <c r="AL69" i="4" s="1"/>
  <c r="AO68" i="4"/>
  <c r="H68" i="4"/>
  <c r="F68" i="4"/>
  <c r="AN68" i="4" s="1"/>
  <c r="E68" i="4"/>
  <c r="AM68" i="4" s="1"/>
  <c r="B68" i="4"/>
  <c r="AL68" i="4" s="1"/>
  <c r="AO67" i="4"/>
  <c r="H67" i="4"/>
  <c r="F67" i="4"/>
  <c r="AN67" i="4" s="1"/>
  <c r="E67" i="4"/>
  <c r="AM67" i="4" s="1"/>
  <c r="B67" i="4"/>
  <c r="AL67" i="4" s="1"/>
  <c r="AO66" i="4"/>
  <c r="H66" i="4"/>
  <c r="F66" i="4"/>
  <c r="AN66" i="4" s="1"/>
  <c r="E66" i="4"/>
  <c r="AM66" i="4" s="1"/>
  <c r="B66" i="4"/>
  <c r="AL66" i="4" s="1"/>
  <c r="AO65" i="4"/>
  <c r="H65" i="4"/>
  <c r="F65" i="4"/>
  <c r="AN65" i="4" s="1"/>
  <c r="E65" i="4"/>
  <c r="AM65" i="4" s="1"/>
  <c r="B65" i="4"/>
  <c r="AL65" i="4" s="1"/>
  <c r="AO64" i="4"/>
  <c r="H64" i="4"/>
  <c r="F64" i="4"/>
  <c r="AN64" i="4" s="1"/>
  <c r="E64" i="4"/>
  <c r="AM64" i="4" s="1"/>
  <c r="B64" i="4"/>
  <c r="AL64" i="4" s="1"/>
  <c r="AO63" i="4"/>
  <c r="H63" i="4"/>
  <c r="F63" i="4"/>
  <c r="AN63" i="4" s="1"/>
  <c r="E63" i="4"/>
  <c r="AM63" i="4" s="1"/>
  <c r="B63" i="4"/>
  <c r="AL63" i="4" s="1"/>
  <c r="AO62" i="4"/>
  <c r="H62" i="4"/>
  <c r="F62" i="4"/>
  <c r="AN62" i="4" s="1"/>
  <c r="E62" i="4"/>
  <c r="AM62" i="4" s="1"/>
  <c r="B62" i="4"/>
  <c r="AL62" i="4" s="1"/>
  <c r="AO61" i="4"/>
  <c r="H61" i="4"/>
  <c r="F61" i="4"/>
  <c r="AN61" i="4" s="1"/>
  <c r="E61" i="4"/>
  <c r="AM61" i="4" s="1"/>
  <c r="B61" i="4"/>
  <c r="AL61" i="4" s="1"/>
  <c r="AO60" i="4"/>
  <c r="H60" i="4"/>
  <c r="F60" i="4"/>
  <c r="AN60" i="4" s="1"/>
  <c r="E60" i="4"/>
  <c r="AM60" i="4" s="1"/>
  <c r="B60" i="4"/>
  <c r="AL60" i="4" s="1"/>
  <c r="AO59" i="4"/>
  <c r="H59" i="4"/>
  <c r="F59" i="4"/>
  <c r="AN59" i="4" s="1"/>
  <c r="E59" i="4"/>
  <c r="AM59" i="4" s="1"/>
  <c r="B59" i="4"/>
  <c r="AL59" i="4" s="1"/>
  <c r="AO58" i="4"/>
  <c r="H58" i="4"/>
  <c r="F58" i="4"/>
  <c r="AN58" i="4" s="1"/>
  <c r="E58" i="4"/>
  <c r="AM58" i="4" s="1"/>
  <c r="B58" i="4"/>
  <c r="AL58" i="4" s="1"/>
  <c r="AO57" i="4"/>
  <c r="H57" i="4"/>
  <c r="F57" i="4"/>
  <c r="AN57" i="4" s="1"/>
  <c r="E57" i="4"/>
  <c r="AM57" i="4" s="1"/>
  <c r="B57" i="4"/>
  <c r="AL57" i="4" s="1"/>
  <c r="AO56" i="4"/>
  <c r="H56" i="4"/>
  <c r="F56" i="4"/>
  <c r="AN56" i="4" s="1"/>
  <c r="E56" i="4"/>
  <c r="AM56" i="4" s="1"/>
  <c r="B56" i="4"/>
  <c r="AL56" i="4" s="1"/>
  <c r="AO55" i="4"/>
  <c r="H55" i="4"/>
  <c r="F55" i="4"/>
  <c r="AN55" i="4" s="1"/>
  <c r="E55" i="4"/>
  <c r="AM55" i="4" s="1"/>
  <c r="B55" i="4"/>
  <c r="AL55" i="4" s="1"/>
  <c r="AO54" i="4"/>
  <c r="H54" i="4"/>
  <c r="F54" i="4"/>
  <c r="AN54" i="4" s="1"/>
  <c r="E54" i="4"/>
  <c r="AM54" i="4" s="1"/>
  <c r="B54" i="4"/>
  <c r="AL54" i="4" s="1"/>
  <c r="AO53" i="4"/>
  <c r="H53" i="4"/>
  <c r="F53" i="4"/>
  <c r="AN53" i="4" s="1"/>
  <c r="E53" i="4"/>
  <c r="AM53" i="4" s="1"/>
  <c r="B53" i="4"/>
  <c r="AL53" i="4" s="1"/>
  <c r="AO52" i="4"/>
  <c r="H52" i="4"/>
  <c r="F52" i="4"/>
  <c r="AN52" i="4" s="1"/>
  <c r="E52" i="4"/>
  <c r="AM52" i="4" s="1"/>
  <c r="B52" i="4"/>
  <c r="AL52" i="4" s="1"/>
  <c r="AO51" i="4"/>
  <c r="H51" i="4"/>
  <c r="F51" i="4"/>
  <c r="AN51" i="4" s="1"/>
  <c r="E51" i="4"/>
  <c r="AM51" i="4" s="1"/>
  <c r="B51" i="4"/>
  <c r="AL51" i="4" s="1"/>
  <c r="AO50" i="4"/>
  <c r="H50" i="4"/>
  <c r="F50" i="4"/>
  <c r="AN50" i="4" s="1"/>
  <c r="E50" i="4"/>
  <c r="AM50" i="4" s="1"/>
  <c r="B50" i="4"/>
  <c r="AL50" i="4" s="1"/>
  <c r="AO49" i="4"/>
  <c r="M49" i="4"/>
  <c r="H49" i="4"/>
  <c r="F49" i="4"/>
  <c r="AN49" i="4" s="1"/>
  <c r="E49" i="4"/>
  <c r="AM49" i="4" s="1"/>
  <c r="B49" i="4"/>
  <c r="AL49" i="4" s="1"/>
  <c r="AO48" i="4"/>
  <c r="M48" i="4"/>
  <c r="H48" i="4"/>
  <c r="F48" i="4"/>
  <c r="AN48" i="4" s="1"/>
  <c r="E48" i="4"/>
  <c r="AM48" i="4" s="1"/>
  <c r="B48" i="4"/>
  <c r="AL48" i="4" s="1"/>
  <c r="AO47" i="4"/>
  <c r="M47" i="4"/>
  <c r="H47" i="4"/>
  <c r="F47" i="4"/>
  <c r="AN47" i="4" s="1"/>
  <c r="E47" i="4"/>
  <c r="AM47" i="4" s="1"/>
  <c r="B47" i="4"/>
  <c r="AL47" i="4" s="1"/>
  <c r="AO46" i="4"/>
  <c r="M46" i="4"/>
  <c r="H46" i="4"/>
  <c r="F46" i="4"/>
  <c r="AN46" i="4" s="1"/>
  <c r="E46" i="4"/>
  <c r="AM46" i="4" s="1"/>
  <c r="B46" i="4"/>
  <c r="AL46" i="4" s="1"/>
  <c r="AO45" i="4"/>
  <c r="M45" i="4"/>
  <c r="H45" i="4"/>
  <c r="F45" i="4"/>
  <c r="AN45" i="4" s="1"/>
  <c r="E45" i="4"/>
  <c r="AM45" i="4" s="1"/>
  <c r="B45" i="4"/>
  <c r="AL45" i="4" s="1"/>
  <c r="AO44" i="4"/>
  <c r="M44" i="4"/>
  <c r="H44" i="4"/>
  <c r="F44" i="4"/>
  <c r="AN44" i="4" s="1"/>
  <c r="E44" i="4"/>
  <c r="AM44" i="4" s="1"/>
  <c r="B44" i="4"/>
  <c r="AL44" i="4" s="1"/>
  <c r="AO43" i="4"/>
  <c r="H43" i="4"/>
  <c r="F43" i="4"/>
  <c r="AN43" i="4" s="1"/>
  <c r="E43" i="4"/>
  <c r="AM43" i="4" s="1"/>
  <c r="B43" i="4"/>
  <c r="AL43" i="4" s="1"/>
  <c r="AO42" i="4"/>
  <c r="H42" i="4"/>
  <c r="F42" i="4"/>
  <c r="AN42" i="4" s="1"/>
  <c r="E42" i="4"/>
  <c r="AM42" i="4" s="1"/>
  <c r="B42" i="4"/>
  <c r="AL42" i="4" s="1"/>
  <c r="AO41" i="4"/>
  <c r="H41" i="4"/>
  <c r="F41" i="4"/>
  <c r="AN41" i="4" s="1"/>
  <c r="E41" i="4"/>
  <c r="AM41" i="4" s="1"/>
  <c r="B41" i="4"/>
  <c r="AL41" i="4" s="1"/>
  <c r="AO40" i="4"/>
  <c r="U40" i="4"/>
  <c r="M40" i="4"/>
  <c r="H40" i="4"/>
  <c r="F40" i="4"/>
  <c r="AN40" i="4" s="1"/>
  <c r="E40" i="4"/>
  <c r="AM40" i="4" s="1"/>
  <c r="B40" i="4"/>
  <c r="AL40" i="4" s="1"/>
  <c r="AO39" i="4"/>
  <c r="U39" i="4"/>
  <c r="M39" i="4"/>
  <c r="H39" i="4"/>
  <c r="F39" i="4"/>
  <c r="AN39" i="4" s="1"/>
  <c r="E39" i="4"/>
  <c r="AM39" i="4" s="1"/>
  <c r="B39" i="4"/>
  <c r="AL39" i="4" s="1"/>
  <c r="AO38" i="4"/>
  <c r="U38" i="4"/>
  <c r="M38" i="4"/>
  <c r="H38" i="4"/>
  <c r="F38" i="4"/>
  <c r="AN38" i="4" s="1"/>
  <c r="E38" i="4"/>
  <c r="AM38" i="4" s="1"/>
  <c r="B38" i="4"/>
  <c r="AL38" i="4" s="1"/>
  <c r="AO37" i="4"/>
  <c r="U37" i="4"/>
  <c r="M37" i="4"/>
  <c r="H37" i="4"/>
  <c r="F37" i="4"/>
  <c r="AN37" i="4" s="1"/>
  <c r="E37" i="4"/>
  <c r="AM37" i="4" s="1"/>
  <c r="B37" i="4"/>
  <c r="AL37" i="4" s="1"/>
  <c r="AO36" i="4"/>
  <c r="U36" i="4"/>
  <c r="M36" i="4"/>
  <c r="H36" i="4"/>
  <c r="F36" i="4"/>
  <c r="AN36" i="4" s="1"/>
  <c r="E36" i="4"/>
  <c r="AM36" i="4" s="1"/>
  <c r="B36" i="4"/>
  <c r="AL36" i="4" s="1"/>
  <c r="U35" i="4"/>
  <c r="M35" i="4"/>
  <c r="H35" i="4"/>
  <c r="F35" i="4"/>
  <c r="E35" i="4"/>
  <c r="D35" i="4"/>
  <c r="H34" i="4"/>
  <c r="F34" i="4"/>
  <c r="E34" i="4"/>
  <c r="D34" i="4"/>
  <c r="H33" i="4"/>
  <c r="F33" i="4"/>
  <c r="E33" i="4"/>
  <c r="D33" i="4"/>
  <c r="H32" i="4"/>
  <c r="F32" i="4"/>
  <c r="E32" i="4"/>
  <c r="D32" i="4"/>
  <c r="AD31" i="4"/>
  <c r="M31" i="4"/>
  <c r="H31" i="4"/>
  <c r="F31" i="4"/>
  <c r="E31" i="4"/>
  <c r="D31" i="4"/>
  <c r="AD30" i="4"/>
  <c r="M30" i="4"/>
  <c r="H30" i="4"/>
  <c r="F30" i="4"/>
  <c r="E30" i="4"/>
  <c r="D30" i="4"/>
  <c r="AD29" i="4"/>
  <c r="M29" i="4"/>
  <c r="H29" i="4"/>
  <c r="F29" i="4"/>
  <c r="E29" i="4"/>
  <c r="D29" i="4"/>
  <c r="AD28" i="4"/>
  <c r="M28" i="4"/>
  <c r="H28" i="4"/>
  <c r="F28" i="4"/>
  <c r="E28" i="4"/>
  <c r="D28" i="4"/>
  <c r="AD27" i="4"/>
  <c r="M27" i="4"/>
  <c r="H27" i="4"/>
  <c r="F27" i="4"/>
  <c r="E27" i="4"/>
  <c r="D27" i="4"/>
  <c r="AD26" i="4"/>
  <c r="M26" i="4"/>
  <c r="H26" i="4"/>
  <c r="F26" i="4"/>
  <c r="E26" i="4"/>
  <c r="D26" i="4"/>
  <c r="H25" i="4"/>
  <c r="F25" i="4"/>
  <c r="E25" i="4"/>
  <c r="D25" i="4"/>
  <c r="H24" i="4"/>
  <c r="F24" i="4"/>
  <c r="E24" i="4"/>
  <c r="D24" i="4"/>
  <c r="H23" i="4"/>
  <c r="F23" i="4"/>
  <c r="E23" i="4"/>
  <c r="D23" i="4"/>
  <c r="U22" i="4"/>
  <c r="M22" i="4"/>
  <c r="H22" i="4"/>
  <c r="F22" i="4"/>
  <c r="E22" i="4"/>
  <c r="D22" i="4"/>
  <c r="U21" i="4"/>
  <c r="M21" i="4"/>
  <c r="H21" i="4"/>
  <c r="F21" i="4"/>
  <c r="E21" i="4"/>
  <c r="D21" i="4"/>
  <c r="U20" i="4"/>
  <c r="M20" i="4"/>
  <c r="H20" i="4"/>
  <c r="F20" i="4"/>
  <c r="E20" i="4"/>
  <c r="D20" i="4"/>
  <c r="U19" i="4"/>
  <c r="M19" i="4"/>
  <c r="H19" i="4"/>
  <c r="F19" i="4"/>
  <c r="E19" i="4"/>
  <c r="D19" i="4"/>
  <c r="U18" i="4"/>
  <c r="M18" i="4"/>
  <c r="H18" i="4"/>
  <c r="F18" i="4"/>
  <c r="E18" i="4"/>
  <c r="D18" i="4"/>
  <c r="U17" i="4"/>
  <c r="M17" i="4"/>
  <c r="H17" i="4"/>
  <c r="F17" i="4"/>
  <c r="E17" i="4"/>
  <c r="D17" i="4"/>
  <c r="H16" i="4"/>
  <c r="F16" i="4"/>
  <c r="E16" i="4"/>
  <c r="D16" i="4"/>
  <c r="H15" i="4"/>
  <c r="F15" i="4"/>
  <c r="E15" i="4"/>
  <c r="D15" i="4"/>
  <c r="H14" i="4"/>
  <c r="F14" i="4"/>
  <c r="E14" i="4"/>
  <c r="D14" i="4"/>
  <c r="M13" i="4"/>
  <c r="H13" i="4"/>
  <c r="F13" i="4"/>
  <c r="E13" i="4"/>
  <c r="D13" i="4"/>
  <c r="M12" i="4"/>
  <c r="H12" i="4"/>
  <c r="F12" i="4"/>
  <c r="E12" i="4"/>
  <c r="D12" i="4"/>
  <c r="M11" i="4"/>
  <c r="H11" i="4"/>
  <c r="F11" i="4"/>
  <c r="E11" i="4"/>
  <c r="D11" i="4"/>
  <c r="M10" i="4"/>
  <c r="H10" i="4"/>
  <c r="F10" i="4"/>
  <c r="E10" i="4"/>
  <c r="D10" i="4"/>
  <c r="M9" i="4"/>
  <c r="H9" i="4"/>
  <c r="F9" i="4"/>
  <c r="E9" i="4"/>
  <c r="D9" i="4"/>
  <c r="M8" i="4"/>
  <c r="H8" i="4"/>
  <c r="F8" i="4"/>
  <c r="E8" i="4"/>
  <c r="D8" i="4"/>
  <c r="H7" i="4"/>
  <c r="F7" i="4"/>
  <c r="E7" i="4"/>
  <c r="D7" i="4"/>
  <c r="F6" i="4"/>
  <c r="E6" i="4"/>
  <c r="D6" i="4"/>
  <c r="AL2" i="4"/>
  <c r="O2" i="4"/>
  <c r="C106" i="3"/>
  <c r="AO105" i="3"/>
  <c r="H105" i="3"/>
  <c r="F105" i="3"/>
  <c r="AN105" i="3" s="1"/>
  <c r="E105" i="3"/>
  <c r="AM105" i="3" s="1"/>
  <c r="B105" i="3"/>
  <c r="AL105" i="3" s="1"/>
  <c r="AO104" i="3"/>
  <c r="H104" i="3"/>
  <c r="F104" i="3"/>
  <c r="AN104" i="3" s="1"/>
  <c r="E104" i="3"/>
  <c r="AM104" i="3" s="1"/>
  <c r="B104" i="3"/>
  <c r="AL104" i="3" s="1"/>
  <c r="AO103" i="3"/>
  <c r="H103" i="3"/>
  <c r="F103" i="3"/>
  <c r="AN103" i="3" s="1"/>
  <c r="E103" i="3"/>
  <c r="AM103" i="3" s="1"/>
  <c r="B103" i="3"/>
  <c r="AL103" i="3" s="1"/>
  <c r="AO102" i="3"/>
  <c r="H102" i="3"/>
  <c r="F102" i="3"/>
  <c r="AN102" i="3" s="1"/>
  <c r="E102" i="3"/>
  <c r="AM102" i="3" s="1"/>
  <c r="B102" i="3"/>
  <c r="AL102" i="3" s="1"/>
  <c r="AO101" i="3"/>
  <c r="H101" i="3"/>
  <c r="F101" i="3"/>
  <c r="AN101" i="3" s="1"/>
  <c r="E101" i="3"/>
  <c r="AM101" i="3" s="1"/>
  <c r="B101" i="3"/>
  <c r="AL101" i="3" s="1"/>
  <c r="AO100" i="3"/>
  <c r="H100" i="3"/>
  <c r="F100" i="3"/>
  <c r="AN100" i="3" s="1"/>
  <c r="E100" i="3"/>
  <c r="AM100" i="3" s="1"/>
  <c r="B100" i="3"/>
  <c r="AL100" i="3" s="1"/>
  <c r="AO99" i="3"/>
  <c r="H99" i="3"/>
  <c r="F99" i="3"/>
  <c r="AN99" i="3" s="1"/>
  <c r="E99" i="3"/>
  <c r="AM99" i="3" s="1"/>
  <c r="B99" i="3"/>
  <c r="AL99" i="3" s="1"/>
  <c r="AO98" i="3"/>
  <c r="H98" i="3"/>
  <c r="F98" i="3"/>
  <c r="AN98" i="3" s="1"/>
  <c r="E98" i="3"/>
  <c r="AM98" i="3" s="1"/>
  <c r="B98" i="3"/>
  <c r="AL98" i="3" s="1"/>
  <c r="AO97" i="3"/>
  <c r="H97" i="3"/>
  <c r="F97" i="3"/>
  <c r="AN97" i="3" s="1"/>
  <c r="E97" i="3"/>
  <c r="AM97" i="3" s="1"/>
  <c r="B97" i="3"/>
  <c r="AL97" i="3" s="1"/>
  <c r="AO96" i="3"/>
  <c r="H96" i="3"/>
  <c r="F96" i="3"/>
  <c r="AN96" i="3" s="1"/>
  <c r="E96" i="3"/>
  <c r="AM96" i="3" s="1"/>
  <c r="B96" i="3"/>
  <c r="AL96" i="3" s="1"/>
  <c r="AO95" i="3"/>
  <c r="H95" i="3"/>
  <c r="F95" i="3"/>
  <c r="AN95" i="3" s="1"/>
  <c r="E95" i="3"/>
  <c r="AM95" i="3" s="1"/>
  <c r="B95" i="3"/>
  <c r="AL95" i="3" s="1"/>
  <c r="AO94" i="3"/>
  <c r="H94" i="3"/>
  <c r="F94" i="3"/>
  <c r="AN94" i="3" s="1"/>
  <c r="E94" i="3"/>
  <c r="AM94" i="3" s="1"/>
  <c r="B94" i="3"/>
  <c r="AL94" i="3" s="1"/>
  <c r="AO93" i="3"/>
  <c r="H93" i="3"/>
  <c r="F93" i="3"/>
  <c r="AN93" i="3" s="1"/>
  <c r="E93" i="3"/>
  <c r="AM93" i="3" s="1"/>
  <c r="B93" i="3"/>
  <c r="AL93" i="3" s="1"/>
  <c r="AO92" i="3"/>
  <c r="H92" i="3"/>
  <c r="F92" i="3"/>
  <c r="AN92" i="3" s="1"/>
  <c r="E92" i="3"/>
  <c r="AM92" i="3" s="1"/>
  <c r="B92" i="3"/>
  <c r="AL92" i="3" s="1"/>
  <c r="AO91" i="3"/>
  <c r="H91" i="3"/>
  <c r="F91" i="3"/>
  <c r="AN91" i="3" s="1"/>
  <c r="E91" i="3"/>
  <c r="AM91" i="3" s="1"/>
  <c r="B91" i="3"/>
  <c r="AL91" i="3" s="1"/>
  <c r="AO90" i="3"/>
  <c r="H90" i="3"/>
  <c r="F90" i="3"/>
  <c r="AN90" i="3" s="1"/>
  <c r="E90" i="3"/>
  <c r="AM90" i="3" s="1"/>
  <c r="B90" i="3"/>
  <c r="AL90" i="3" s="1"/>
  <c r="AO89" i="3"/>
  <c r="H89" i="3"/>
  <c r="F89" i="3"/>
  <c r="AN89" i="3" s="1"/>
  <c r="E89" i="3"/>
  <c r="AM89" i="3" s="1"/>
  <c r="B89" i="3"/>
  <c r="AL89" i="3" s="1"/>
  <c r="AO88" i="3"/>
  <c r="H88" i="3"/>
  <c r="F88" i="3"/>
  <c r="AN88" i="3" s="1"/>
  <c r="E88" i="3"/>
  <c r="AM88" i="3" s="1"/>
  <c r="B88" i="3"/>
  <c r="AL88" i="3" s="1"/>
  <c r="AO87" i="3"/>
  <c r="H87" i="3"/>
  <c r="F87" i="3"/>
  <c r="AN87" i="3" s="1"/>
  <c r="E87" i="3"/>
  <c r="AM87" i="3" s="1"/>
  <c r="B87" i="3"/>
  <c r="AL87" i="3" s="1"/>
  <c r="AO86" i="3"/>
  <c r="H86" i="3"/>
  <c r="F86" i="3"/>
  <c r="AN86" i="3" s="1"/>
  <c r="E86" i="3"/>
  <c r="AM86" i="3" s="1"/>
  <c r="B86" i="3"/>
  <c r="AL86" i="3" s="1"/>
  <c r="AO85" i="3"/>
  <c r="H85" i="3"/>
  <c r="F85" i="3"/>
  <c r="AN85" i="3" s="1"/>
  <c r="E85" i="3"/>
  <c r="AM85" i="3" s="1"/>
  <c r="B85" i="3"/>
  <c r="AL85" i="3" s="1"/>
  <c r="AO84" i="3"/>
  <c r="H84" i="3"/>
  <c r="F84" i="3"/>
  <c r="AN84" i="3" s="1"/>
  <c r="E84" i="3"/>
  <c r="AM84" i="3" s="1"/>
  <c r="B84" i="3"/>
  <c r="AL84" i="3" s="1"/>
  <c r="AO83" i="3"/>
  <c r="H83" i="3"/>
  <c r="F83" i="3"/>
  <c r="AN83" i="3" s="1"/>
  <c r="E83" i="3"/>
  <c r="AM83" i="3" s="1"/>
  <c r="B83" i="3"/>
  <c r="AL83" i="3" s="1"/>
  <c r="AO82" i="3"/>
  <c r="H82" i="3"/>
  <c r="F82" i="3"/>
  <c r="AN82" i="3" s="1"/>
  <c r="E82" i="3"/>
  <c r="AM82" i="3" s="1"/>
  <c r="B82" i="3"/>
  <c r="AL82" i="3" s="1"/>
  <c r="AO81" i="3"/>
  <c r="H81" i="3"/>
  <c r="F81" i="3"/>
  <c r="AN81" i="3" s="1"/>
  <c r="E81" i="3"/>
  <c r="AM81" i="3" s="1"/>
  <c r="B81" i="3"/>
  <c r="AL81" i="3" s="1"/>
  <c r="AO80" i="3"/>
  <c r="H80" i="3"/>
  <c r="F80" i="3"/>
  <c r="AN80" i="3" s="1"/>
  <c r="E80" i="3"/>
  <c r="AM80" i="3" s="1"/>
  <c r="B80" i="3"/>
  <c r="AL80" i="3" s="1"/>
  <c r="AO79" i="3"/>
  <c r="H79" i="3"/>
  <c r="F79" i="3"/>
  <c r="AN79" i="3" s="1"/>
  <c r="E79" i="3"/>
  <c r="AM79" i="3" s="1"/>
  <c r="B79" i="3"/>
  <c r="AL79" i="3" s="1"/>
  <c r="AO78" i="3"/>
  <c r="H78" i="3"/>
  <c r="F78" i="3"/>
  <c r="AN78" i="3" s="1"/>
  <c r="E78" i="3"/>
  <c r="AM78" i="3" s="1"/>
  <c r="B78" i="3"/>
  <c r="AL78" i="3" s="1"/>
  <c r="AO77" i="3"/>
  <c r="H77" i="3"/>
  <c r="F77" i="3"/>
  <c r="AN77" i="3" s="1"/>
  <c r="E77" i="3"/>
  <c r="AM77" i="3" s="1"/>
  <c r="B77" i="3"/>
  <c r="AL77" i="3" s="1"/>
  <c r="AO76" i="3"/>
  <c r="H76" i="3"/>
  <c r="F76" i="3"/>
  <c r="AN76" i="3" s="1"/>
  <c r="E76" i="3"/>
  <c r="AM76" i="3" s="1"/>
  <c r="B76" i="3"/>
  <c r="AL76" i="3" s="1"/>
  <c r="AO75" i="3"/>
  <c r="H75" i="3"/>
  <c r="F75" i="3"/>
  <c r="AN75" i="3" s="1"/>
  <c r="E75" i="3"/>
  <c r="AM75" i="3" s="1"/>
  <c r="B75" i="3"/>
  <c r="AL75" i="3" s="1"/>
  <c r="AO74" i="3"/>
  <c r="H74" i="3"/>
  <c r="F74" i="3"/>
  <c r="AN74" i="3" s="1"/>
  <c r="E74" i="3"/>
  <c r="AM74" i="3" s="1"/>
  <c r="B74" i="3"/>
  <c r="AL74" i="3" s="1"/>
  <c r="AO73" i="3"/>
  <c r="H73" i="3"/>
  <c r="F73" i="3"/>
  <c r="AN73" i="3" s="1"/>
  <c r="E73" i="3"/>
  <c r="AM73" i="3" s="1"/>
  <c r="B73" i="3"/>
  <c r="AL73" i="3" s="1"/>
  <c r="AO72" i="3"/>
  <c r="H72" i="3"/>
  <c r="F72" i="3"/>
  <c r="AN72" i="3" s="1"/>
  <c r="E72" i="3"/>
  <c r="AM72" i="3" s="1"/>
  <c r="B72" i="3"/>
  <c r="AL72" i="3" s="1"/>
  <c r="AO71" i="3"/>
  <c r="H71" i="3"/>
  <c r="F71" i="3"/>
  <c r="AN71" i="3" s="1"/>
  <c r="E71" i="3"/>
  <c r="AM71" i="3" s="1"/>
  <c r="B71" i="3"/>
  <c r="AL71" i="3" s="1"/>
  <c r="AO70" i="3"/>
  <c r="H70" i="3"/>
  <c r="F70" i="3"/>
  <c r="AN70" i="3" s="1"/>
  <c r="E70" i="3"/>
  <c r="AM70" i="3" s="1"/>
  <c r="B70" i="3"/>
  <c r="AL70" i="3" s="1"/>
  <c r="AO69" i="3"/>
  <c r="H69" i="3"/>
  <c r="F69" i="3"/>
  <c r="AN69" i="3" s="1"/>
  <c r="E69" i="3"/>
  <c r="AM69" i="3" s="1"/>
  <c r="B69" i="3"/>
  <c r="AL69" i="3" s="1"/>
  <c r="AO68" i="3"/>
  <c r="H68" i="3"/>
  <c r="F68" i="3"/>
  <c r="AN68" i="3" s="1"/>
  <c r="E68" i="3"/>
  <c r="AM68" i="3" s="1"/>
  <c r="B68" i="3"/>
  <c r="AL68" i="3" s="1"/>
  <c r="AO67" i="3"/>
  <c r="H67" i="3"/>
  <c r="F67" i="3"/>
  <c r="AN67" i="3" s="1"/>
  <c r="E67" i="3"/>
  <c r="AM67" i="3" s="1"/>
  <c r="B67" i="3"/>
  <c r="AL67" i="3" s="1"/>
  <c r="AO66" i="3"/>
  <c r="H66" i="3"/>
  <c r="F66" i="3"/>
  <c r="AN66" i="3" s="1"/>
  <c r="E66" i="3"/>
  <c r="AM66" i="3" s="1"/>
  <c r="B66" i="3"/>
  <c r="AL66" i="3" s="1"/>
  <c r="AO65" i="3"/>
  <c r="H65" i="3"/>
  <c r="F65" i="3"/>
  <c r="AN65" i="3" s="1"/>
  <c r="E65" i="3"/>
  <c r="AM65" i="3" s="1"/>
  <c r="B65" i="3"/>
  <c r="AL65" i="3" s="1"/>
  <c r="AO64" i="3"/>
  <c r="H64" i="3"/>
  <c r="F64" i="3"/>
  <c r="AN64" i="3" s="1"/>
  <c r="E64" i="3"/>
  <c r="AM64" i="3" s="1"/>
  <c r="B64" i="3"/>
  <c r="AL64" i="3" s="1"/>
  <c r="AO63" i="3"/>
  <c r="H63" i="3"/>
  <c r="F63" i="3"/>
  <c r="AN63" i="3" s="1"/>
  <c r="E63" i="3"/>
  <c r="AM63" i="3" s="1"/>
  <c r="B63" i="3"/>
  <c r="AL63" i="3" s="1"/>
  <c r="AO62" i="3"/>
  <c r="H62" i="3"/>
  <c r="F62" i="3"/>
  <c r="AN62" i="3" s="1"/>
  <c r="E62" i="3"/>
  <c r="AM62" i="3" s="1"/>
  <c r="B62" i="3"/>
  <c r="AL62" i="3" s="1"/>
  <c r="AO61" i="3"/>
  <c r="H61" i="3"/>
  <c r="F61" i="3"/>
  <c r="AN61" i="3" s="1"/>
  <c r="E61" i="3"/>
  <c r="AM61" i="3" s="1"/>
  <c r="B61" i="3"/>
  <c r="AL61" i="3" s="1"/>
  <c r="AO60" i="3"/>
  <c r="H60" i="3"/>
  <c r="F60" i="3"/>
  <c r="AN60" i="3" s="1"/>
  <c r="E60" i="3"/>
  <c r="AM60" i="3" s="1"/>
  <c r="B60" i="3"/>
  <c r="AL60" i="3" s="1"/>
  <c r="AO59" i="3"/>
  <c r="H59" i="3"/>
  <c r="F59" i="3"/>
  <c r="AN59" i="3" s="1"/>
  <c r="E59" i="3"/>
  <c r="AM59" i="3" s="1"/>
  <c r="B59" i="3"/>
  <c r="AL59" i="3" s="1"/>
  <c r="AO58" i="3"/>
  <c r="H58" i="3"/>
  <c r="F58" i="3"/>
  <c r="AN58" i="3" s="1"/>
  <c r="E58" i="3"/>
  <c r="AM58" i="3" s="1"/>
  <c r="B58" i="3"/>
  <c r="AL58" i="3" s="1"/>
  <c r="AO57" i="3"/>
  <c r="H57" i="3"/>
  <c r="F57" i="3"/>
  <c r="AN57" i="3" s="1"/>
  <c r="E57" i="3"/>
  <c r="AM57" i="3" s="1"/>
  <c r="B57" i="3"/>
  <c r="AL57" i="3" s="1"/>
  <c r="AO56" i="3"/>
  <c r="H56" i="3"/>
  <c r="F56" i="3"/>
  <c r="AN56" i="3" s="1"/>
  <c r="E56" i="3"/>
  <c r="AM56" i="3" s="1"/>
  <c r="B56" i="3"/>
  <c r="AL56" i="3" s="1"/>
  <c r="AO55" i="3"/>
  <c r="H55" i="3"/>
  <c r="F55" i="3"/>
  <c r="AN55" i="3" s="1"/>
  <c r="E55" i="3"/>
  <c r="AM55" i="3" s="1"/>
  <c r="B55" i="3"/>
  <c r="AL55" i="3" s="1"/>
  <c r="AO54" i="3"/>
  <c r="H54" i="3"/>
  <c r="F54" i="3"/>
  <c r="AN54" i="3" s="1"/>
  <c r="E54" i="3"/>
  <c r="AM54" i="3" s="1"/>
  <c r="B54" i="3"/>
  <c r="AL54" i="3" s="1"/>
  <c r="AO53" i="3"/>
  <c r="H53" i="3"/>
  <c r="F53" i="3"/>
  <c r="AN53" i="3" s="1"/>
  <c r="E53" i="3"/>
  <c r="AM53" i="3" s="1"/>
  <c r="B53" i="3"/>
  <c r="AL53" i="3" s="1"/>
  <c r="AO52" i="3"/>
  <c r="H52" i="3"/>
  <c r="F52" i="3"/>
  <c r="AN52" i="3" s="1"/>
  <c r="E52" i="3"/>
  <c r="AM52" i="3" s="1"/>
  <c r="B52" i="3"/>
  <c r="AL52" i="3" s="1"/>
  <c r="AO51" i="3"/>
  <c r="H51" i="3"/>
  <c r="F51" i="3"/>
  <c r="AN51" i="3" s="1"/>
  <c r="E51" i="3"/>
  <c r="AM51" i="3" s="1"/>
  <c r="B51" i="3"/>
  <c r="AL51" i="3" s="1"/>
  <c r="AO50" i="3"/>
  <c r="H50" i="3"/>
  <c r="F50" i="3"/>
  <c r="AN50" i="3" s="1"/>
  <c r="E50" i="3"/>
  <c r="AM50" i="3" s="1"/>
  <c r="B50" i="3"/>
  <c r="AL50" i="3" s="1"/>
  <c r="AO49" i="3"/>
  <c r="M49" i="3"/>
  <c r="H49" i="3"/>
  <c r="F49" i="3"/>
  <c r="AN49" i="3" s="1"/>
  <c r="E49" i="3"/>
  <c r="AM49" i="3" s="1"/>
  <c r="B49" i="3"/>
  <c r="AL49" i="3" s="1"/>
  <c r="AO48" i="3"/>
  <c r="M48" i="3"/>
  <c r="H48" i="3"/>
  <c r="F48" i="3"/>
  <c r="AN48" i="3" s="1"/>
  <c r="E48" i="3"/>
  <c r="AM48" i="3" s="1"/>
  <c r="B48" i="3"/>
  <c r="AL48" i="3" s="1"/>
  <c r="AO47" i="3"/>
  <c r="M47" i="3"/>
  <c r="H47" i="3"/>
  <c r="F47" i="3"/>
  <c r="AN47" i="3" s="1"/>
  <c r="E47" i="3"/>
  <c r="AM47" i="3" s="1"/>
  <c r="B47" i="3"/>
  <c r="AL47" i="3" s="1"/>
  <c r="AO46" i="3"/>
  <c r="M46" i="3"/>
  <c r="H46" i="3"/>
  <c r="F46" i="3"/>
  <c r="AN46" i="3" s="1"/>
  <c r="E46" i="3"/>
  <c r="AM46" i="3" s="1"/>
  <c r="B46" i="3"/>
  <c r="AL46" i="3" s="1"/>
  <c r="AO45" i="3"/>
  <c r="M45" i="3"/>
  <c r="H45" i="3"/>
  <c r="F45" i="3"/>
  <c r="AN45" i="3" s="1"/>
  <c r="E45" i="3"/>
  <c r="AM45" i="3" s="1"/>
  <c r="B45" i="3"/>
  <c r="AL45" i="3" s="1"/>
  <c r="AO44" i="3"/>
  <c r="M44" i="3"/>
  <c r="H44" i="3"/>
  <c r="F44" i="3"/>
  <c r="AN44" i="3" s="1"/>
  <c r="E44" i="3"/>
  <c r="AM44" i="3" s="1"/>
  <c r="B44" i="3"/>
  <c r="AL44" i="3" s="1"/>
  <c r="AO43" i="3"/>
  <c r="H43" i="3"/>
  <c r="F43" i="3"/>
  <c r="AN43" i="3" s="1"/>
  <c r="E43" i="3"/>
  <c r="AM43" i="3" s="1"/>
  <c r="B43" i="3"/>
  <c r="AL43" i="3" s="1"/>
  <c r="AO42" i="3"/>
  <c r="H42" i="3"/>
  <c r="F42" i="3"/>
  <c r="AN42" i="3" s="1"/>
  <c r="E42" i="3"/>
  <c r="AM42" i="3" s="1"/>
  <c r="B42" i="3"/>
  <c r="AL42" i="3" s="1"/>
  <c r="AO41" i="3"/>
  <c r="H41" i="3"/>
  <c r="F41" i="3"/>
  <c r="AN41" i="3" s="1"/>
  <c r="E41" i="3"/>
  <c r="AM41" i="3" s="1"/>
  <c r="B41" i="3"/>
  <c r="AL41" i="3" s="1"/>
  <c r="AO40" i="3"/>
  <c r="U40" i="3"/>
  <c r="M40" i="3"/>
  <c r="H40" i="3"/>
  <c r="F40" i="3"/>
  <c r="AN40" i="3" s="1"/>
  <c r="E40" i="3"/>
  <c r="AM40" i="3" s="1"/>
  <c r="B40" i="3"/>
  <c r="AL40" i="3" s="1"/>
  <c r="AO39" i="3"/>
  <c r="U39" i="3"/>
  <c r="M39" i="3"/>
  <c r="H39" i="3"/>
  <c r="F39" i="3"/>
  <c r="AN39" i="3" s="1"/>
  <c r="E39" i="3"/>
  <c r="AM39" i="3" s="1"/>
  <c r="B39" i="3"/>
  <c r="AL39" i="3" s="1"/>
  <c r="AO38" i="3"/>
  <c r="U38" i="3"/>
  <c r="M38" i="3"/>
  <c r="H38" i="3"/>
  <c r="F38" i="3"/>
  <c r="AN38" i="3" s="1"/>
  <c r="E38" i="3"/>
  <c r="AM38" i="3" s="1"/>
  <c r="B38" i="3"/>
  <c r="AL38" i="3" s="1"/>
  <c r="AO37" i="3"/>
  <c r="U37" i="3"/>
  <c r="M37" i="3"/>
  <c r="H37" i="3"/>
  <c r="F37" i="3"/>
  <c r="AN37" i="3" s="1"/>
  <c r="E37" i="3"/>
  <c r="AM37" i="3" s="1"/>
  <c r="B37" i="3"/>
  <c r="AL37" i="3" s="1"/>
  <c r="AO36" i="3"/>
  <c r="U36" i="3"/>
  <c r="M36" i="3"/>
  <c r="H36" i="3"/>
  <c r="F36" i="3"/>
  <c r="AN36" i="3" s="1"/>
  <c r="E36" i="3"/>
  <c r="AM36" i="3" s="1"/>
  <c r="B36" i="3"/>
  <c r="AL36" i="3" s="1"/>
  <c r="U35" i="3"/>
  <c r="M35" i="3"/>
  <c r="H35" i="3"/>
  <c r="F35" i="3"/>
  <c r="E35" i="3"/>
  <c r="D35" i="3"/>
  <c r="H34" i="3"/>
  <c r="F34" i="3"/>
  <c r="E34" i="3"/>
  <c r="D34" i="3"/>
  <c r="H33" i="3"/>
  <c r="F33" i="3"/>
  <c r="E33" i="3"/>
  <c r="D33" i="3"/>
  <c r="H32" i="3"/>
  <c r="F32" i="3"/>
  <c r="E32" i="3"/>
  <c r="D32" i="3"/>
  <c r="AD31" i="3"/>
  <c r="M31" i="3"/>
  <c r="H31" i="3"/>
  <c r="F31" i="3"/>
  <c r="E31" i="3"/>
  <c r="D31" i="3"/>
  <c r="AD30" i="3"/>
  <c r="M30" i="3"/>
  <c r="H30" i="3"/>
  <c r="F30" i="3"/>
  <c r="E30" i="3"/>
  <c r="D30" i="3"/>
  <c r="AD29" i="3"/>
  <c r="M29" i="3"/>
  <c r="H29" i="3"/>
  <c r="F29" i="3"/>
  <c r="E29" i="3"/>
  <c r="D29" i="3"/>
  <c r="AD28" i="3"/>
  <c r="M28" i="3"/>
  <c r="H28" i="3"/>
  <c r="F28" i="3"/>
  <c r="E28" i="3"/>
  <c r="D28" i="3"/>
  <c r="AD27" i="3"/>
  <c r="M27" i="3"/>
  <c r="H27" i="3"/>
  <c r="F27" i="3"/>
  <c r="E27" i="3"/>
  <c r="D27" i="3"/>
  <c r="AD26" i="3"/>
  <c r="M26" i="3"/>
  <c r="H26" i="3"/>
  <c r="F26" i="3"/>
  <c r="E26" i="3"/>
  <c r="D26" i="3"/>
  <c r="H25" i="3"/>
  <c r="F25" i="3"/>
  <c r="E25" i="3"/>
  <c r="D25" i="3"/>
  <c r="H24" i="3"/>
  <c r="F24" i="3"/>
  <c r="E24" i="3"/>
  <c r="D24" i="3"/>
  <c r="H23" i="3"/>
  <c r="F23" i="3"/>
  <c r="E23" i="3"/>
  <c r="D23" i="3"/>
  <c r="U22" i="3"/>
  <c r="M22" i="3"/>
  <c r="H22" i="3"/>
  <c r="F22" i="3"/>
  <c r="E22" i="3"/>
  <c r="D22" i="3"/>
  <c r="U21" i="3"/>
  <c r="M21" i="3"/>
  <c r="H21" i="3"/>
  <c r="F21" i="3"/>
  <c r="E21" i="3"/>
  <c r="D21" i="3"/>
  <c r="U20" i="3"/>
  <c r="M20" i="3"/>
  <c r="H20" i="3"/>
  <c r="F20" i="3"/>
  <c r="E20" i="3"/>
  <c r="D20" i="3"/>
  <c r="U19" i="3"/>
  <c r="M19" i="3"/>
  <c r="H19" i="3"/>
  <c r="F19" i="3"/>
  <c r="E19" i="3"/>
  <c r="D19" i="3"/>
  <c r="U18" i="3"/>
  <c r="M18" i="3"/>
  <c r="H18" i="3"/>
  <c r="F18" i="3"/>
  <c r="E18" i="3"/>
  <c r="D18" i="3"/>
  <c r="U17" i="3"/>
  <c r="M17" i="3"/>
  <c r="H17" i="3"/>
  <c r="F17" i="3"/>
  <c r="E17" i="3"/>
  <c r="D17" i="3"/>
  <c r="H16" i="3"/>
  <c r="F16" i="3"/>
  <c r="E16" i="3"/>
  <c r="D16" i="3"/>
  <c r="H15" i="3"/>
  <c r="F15" i="3"/>
  <c r="E15" i="3"/>
  <c r="D15" i="3"/>
  <c r="H14" i="3"/>
  <c r="F14" i="3"/>
  <c r="E14" i="3"/>
  <c r="D14" i="3"/>
  <c r="M13" i="3"/>
  <c r="H13" i="3"/>
  <c r="F13" i="3"/>
  <c r="E13" i="3"/>
  <c r="D13" i="3"/>
  <c r="M12" i="3"/>
  <c r="H12" i="3"/>
  <c r="F12" i="3"/>
  <c r="E12" i="3"/>
  <c r="D12" i="3"/>
  <c r="M11" i="3"/>
  <c r="H11" i="3"/>
  <c r="F11" i="3"/>
  <c r="E11" i="3"/>
  <c r="D11" i="3"/>
  <c r="M10" i="3"/>
  <c r="H10" i="3"/>
  <c r="F10" i="3"/>
  <c r="E10" i="3"/>
  <c r="D10" i="3"/>
  <c r="M9" i="3"/>
  <c r="H9" i="3"/>
  <c r="F9" i="3"/>
  <c r="E9" i="3"/>
  <c r="D9" i="3"/>
  <c r="M8" i="3"/>
  <c r="H8" i="3"/>
  <c r="F8" i="3"/>
  <c r="E8" i="3"/>
  <c r="D8" i="3"/>
  <c r="H7" i="3"/>
  <c r="F7" i="3"/>
  <c r="E7" i="3"/>
  <c r="D7" i="3"/>
  <c r="F6" i="3"/>
  <c r="E6" i="3"/>
  <c r="D6" i="3"/>
  <c r="AL2" i="3"/>
  <c r="O2" i="3"/>
  <c r="C106" i="2"/>
  <c r="AO105" i="2"/>
  <c r="H105" i="2"/>
  <c r="F105" i="2"/>
  <c r="AN105" i="2" s="1"/>
  <c r="E105" i="2"/>
  <c r="AM105" i="2" s="1"/>
  <c r="B105" i="2"/>
  <c r="AL105" i="2" s="1"/>
  <c r="AO104" i="2"/>
  <c r="H104" i="2"/>
  <c r="F104" i="2"/>
  <c r="AN104" i="2" s="1"/>
  <c r="E104" i="2"/>
  <c r="AM104" i="2" s="1"/>
  <c r="B104" i="2"/>
  <c r="AL104" i="2" s="1"/>
  <c r="AO103" i="2"/>
  <c r="H103" i="2"/>
  <c r="F103" i="2"/>
  <c r="AN103" i="2" s="1"/>
  <c r="E103" i="2"/>
  <c r="AM103" i="2" s="1"/>
  <c r="B103" i="2"/>
  <c r="AL103" i="2" s="1"/>
  <c r="AO102" i="2"/>
  <c r="H102" i="2"/>
  <c r="F102" i="2"/>
  <c r="AN102" i="2" s="1"/>
  <c r="E102" i="2"/>
  <c r="AM102" i="2" s="1"/>
  <c r="B102" i="2"/>
  <c r="AL102" i="2" s="1"/>
  <c r="AO101" i="2"/>
  <c r="H101" i="2"/>
  <c r="F101" i="2"/>
  <c r="AN101" i="2" s="1"/>
  <c r="E101" i="2"/>
  <c r="AM101" i="2" s="1"/>
  <c r="B101" i="2"/>
  <c r="AL101" i="2" s="1"/>
  <c r="AO100" i="2"/>
  <c r="H100" i="2"/>
  <c r="F100" i="2"/>
  <c r="AN100" i="2" s="1"/>
  <c r="E100" i="2"/>
  <c r="AM100" i="2" s="1"/>
  <c r="B100" i="2"/>
  <c r="AL100" i="2" s="1"/>
  <c r="AO99" i="2"/>
  <c r="H99" i="2"/>
  <c r="F99" i="2"/>
  <c r="AN99" i="2" s="1"/>
  <c r="E99" i="2"/>
  <c r="AM99" i="2" s="1"/>
  <c r="B99" i="2"/>
  <c r="AL99" i="2" s="1"/>
  <c r="AO98" i="2"/>
  <c r="H98" i="2"/>
  <c r="F98" i="2"/>
  <c r="AN98" i="2" s="1"/>
  <c r="E98" i="2"/>
  <c r="AM98" i="2" s="1"/>
  <c r="B98" i="2"/>
  <c r="AL98" i="2" s="1"/>
  <c r="AO97" i="2"/>
  <c r="H97" i="2"/>
  <c r="F97" i="2"/>
  <c r="AN97" i="2" s="1"/>
  <c r="E97" i="2"/>
  <c r="AM97" i="2" s="1"/>
  <c r="B97" i="2"/>
  <c r="AL97" i="2" s="1"/>
  <c r="AO96" i="2"/>
  <c r="H96" i="2"/>
  <c r="F96" i="2"/>
  <c r="AN96" i="2" s="1"/>
  <c r="E96" i="2"/>
  <c r="AM96" i="2" s="1"/>
  <c r="B96" i="2"/>
  <c r="AL96" i="2" s="1"/>
  <c r="AO95" i="2"/>
  <c r="H95" i="2"/>
  <c r="F95" i="2"/>
  <c r="AN95" i="2" s="1"/>
  <c r="E95" i="2"/>
  <c r="AM95" i="2" s="1"/>
  <c r="B95" i="2"/>
  <c r="AL95" i="2" s="1"/>
  <c r="AO94" i="2"/>
  <c r="H94" i="2"/>
  <c r="F94" i="2"/>
  <c r="AN94" i="2" s="1"/>
  <c r="E94" i="2"/>
  <c r="AM94" i="2" s="1"/>
  <c r="B94" i="2"/>
  <c r="AL94" i="2" s="1"/>
  <c r="AO93" i="2"/>
  <c r="H93" i="2"/>
  <c r="F93" i="2"/>
  <c r="AN93" i="2" s="1"/>
  <c r="E93" i="2"/>
  <c r="AM93" i="2" s="1"/>
  <c r="B93" i="2"/>
  <c r="AL93" i="2" s="1"/>
  <c r="AO92" i="2"/>
  <c r="H92" i="2"/>
  <c r="F92" i="2"/>
  <c r="AN92" i="2" s="1"/>
  <c r="E92" i="2"/>
  <c r="AM92" i="2" s="1"/>
  <c r="B92" i="2"/>
  <c r="AL92" i="2" s="1"/>
  <c r="AO91" i="2"/>
  <c r="H91" i="2"/>
  <c r="F91" i="2"/>
  <c r="AN91" i="2" s="1"/>
  <c r="E91" i="2"/>
  <c r="AM91" i="2" s="1"/>
  <c r="B91" i="2"/>
  <c r="AL91" i="2" s="1"/>
  <c r="AO90" i="2"/>
  <c r="H90" i="2"/>
  <c r="F90" i="2"/>
  <c r="AN90" i="2" s="1"/>
  <c r="E90" i="2"/>
  <c r="AM90" i="2" s="1"/>
  <c r="B90" i="2"/>
  <c r="AL90" i="2" s="1"/>
  <c r="AO89" i="2"/>
  <c r="H89" i="2"/>
  <c r="F89" i="2"/>
  <c r="AN89" i="2" s="1"/>
  <c r="E89" i="2"/>
  <c r="AM89" i="2" s="1"/>
  <c r="B89" i="2"/>
  <c r="AL89" i="2" s="1"/>
  <c r="AO88" i="2"/>
  <c r="H88" i="2"/>
  <c r="F88" i="2"/>
  <c r="AN88" i="2" s="1"/>
  <c r="E88" i="2"/>
  <c r="AM88" i="2" s="1"/>
  <c r="B88" i="2"/>
  <c r="AL88" i="2" s="1"/>
  <c r="AO87" i="2"/>
  <c r="H87" i="2"/>
  <c r="F87" i="2"/>
  <c r="AN87" i="2" s="1"/>
  <c r="E87" i="2"/>
  <c r="AM87" i="2" s="1"/>
  <c r="B87" i="2"/>
  <c r="AL87" i="2" s="1"/>
  <c r="AO86" i="2"/>
  <c r="H86" i="2"/>
  <c r="F86" i="2"/>
  <c r="AN86" i="2" s="1"/>
  <c r="E86" i="2"/>
  <c r="AM86" i="2" s="1"/>
  <c r="B86" i="2"/>
  <c r="AL86" i="2" s="1"/>
  <c r="AO85" i="2"/>
  <c r="H85" i="2"/>
  <c r="F85" i="2"/>
  <c r="AN85" i="2" s="1"/>
  <c r="E85" i="2"/>
  <c r="AM85" i="2" s="1"/>
  <c r="B85" i="2"/>
  <c r="AL85" i="2" s="1"/>
  <c r="AO84" i="2"/>
  <c r="H84" i="2"/>
  <c r="F84" i="2"/>
  <c r="AN84" i="2" s="1"/>
  <c r="E84" i="2"/>
  <c r="AM84" i="2" s="1"/>
  <c r="B84" i="2"/>
  <c r="AL84" i="2" s="1"/>
  <c r="AO83" i="2"/>
  <c r="H83" i="2"/>
  <c r="F83" i="2"/>
  <c r="AN83" i="2" s="1"/>
  <c r="E83" i="2"/>
  <c r="AM83" i="2" s="1"/>
  <c r="B83" i="2"/>
  <c r="AL83" i="2" s="1"/>
  <c r="AO82" i="2"/>
  <c r="H82" i="2"/>
  <c r="F82" i="2"/>
  <c r="AN82" i="2" s="1"/>
  <c r="E82" i="2"/>
  <c r="AM82" i="2" s="1"/>
  <c r="B82" i="2"/>
  <c r="AL82" i="2" s="1"/>
  <c r="AO81" i="2"/>
  <c r="H81" i="2"/>
  <c r="F81" i="2"/>
  <c r="AN81" i="2" s="1"/>
  <c r="E81" i="2"/>
  <c r="AM81" i="2" s="1"/>
  <c r="B81" i="2"/>
  <c r="AL81" i="2" s="1"/>
  <c r="AO80" i="2"/>
  <c r="H80" i="2"/>
  <c r="F80" i="2"/>
  <c r="AN80" i="2" s="1"/>
  <c r="E80" i="2"/>
  <c r="AM80" i="2" s="1"/>
  <c r="B80" i="2"/>
  <c r="AL80" i="2" s="1"/>
  <c r="AO79" i="2"/>
  <c r="H79" i="2"/>
  <c r="F79" i="2"/>
  <c r="AN79" i="2" s="1"/>
  <c r="E79" i="2"/>
  <c r="AM79" i="2" s="1"/>
  <c r="B79" i="2"/>
  <c r="AL79" i="2" s="1"/>
  <c r="AO78" i="2"/>
  <c r="H78" i="2"/>
  <c r="F78" i="2"/>
  <c r="AN78" i="2" s="1"/>
  <c r="E78" i="2"/>
  <c r="AM78" i="2" s="1"/>
  <c r="B78" i="2"/>
  <c r="AL78" i="2" s="1"/>
  <c r="AO77" i="2"/>
  <c r="H77" i="2"/>
  <c r="F77" i="2"/>
  <c r="AN77" i="2" s="1"/>
  <c r="E77" i="2"/>
  <c r="AM77" i="2" s="1"/>
  <c r="B77" i="2"/>
  <c r="AL77" i="2" s="1"/>
  <c r="AO76" i="2"/>
  <c r="H76" i="2"/>
  <c r="F76" i="2"/>
  <c r="AN76" i="2" s="1"/>
  <c r="E76" i="2"/>
  <c r="AM76" i="2" s="1"/>
  <c r="B76" i="2"/>
  <c r="AL76" i="2" s="1"/>
  <c r="AO75" i="2"/>
  <c r="H75" i="2"/>
  <c r="F75" i="2"/>
  <c r="AN75" i="2" s="1"/>
  <c r="E75" i="2"/>
  <c r="AM75" i="2" s="1"/>
  <c r="B75" i="2"/>
  <c r="AL75" i="2" s="1"/>
  <c r="AO74" i="2"/>
  <c r="H74" i="2"/>
  <c r="F74" i="2"/>
  <c r="AN74" i="2" s="1"/>
  <c r="E74" i="2"/>
  <c r="AM74" i="2" s="1"/>
  <c r="B74" i="2"/>
  <c r="AL74" i="2" s="1"/>
  <c r="AO73" i="2"/>
  <c r="H73" i="2"/>
  <c r="F73" i="2"/>
  <c r="AN73" i="2" s="1"/>
  <c r="E73" i="2"/>
  <c r="AM73" i="2" s="1"/>
  <c r="B73" i="2"/>
  <c r="AL73" i="2" s="1"/>
  <c r="AO72" i="2"/>
  <c r="H72" i="2"/>
  <c r="F72" i="2"/>
  <c r="AN72" i="2" s="1"/>
  <c r="E72" i="2"/>
  <c r="AM72" i="2" s="1"/>
  <c r="B72" i="2"/>
  <c r="AL72" i="2" s="1"/>
  <c r="AO71" i="2"/>
  <c r="H71" i="2"/>
  <c r="F71" i="2"/>
  <c r="AN71" i="2" s="1"/>
  <c r="E71" i="2"/>
  <c r="AM71" i="2" s="1"/>
  <c r="B71" i="2"/>
  <c r="AL71" i="2" s="1"/>
  <c r="AO70" i="2"/>
  <c r="H70" i="2"/>
  <c r="F70" i="2"/>
  <c r="AN70" i="2" s="1"/>
  <c r="E70" i="2"/>
  <c r="AM70" i="2" s="1"/>
  <c r="B70" i="2"/>
  <c r="AL70" i="2" s="1"/>
  <c r="AO69" i="2"/>
  <c r="H69" i="2"/>
  <c r="F69" i="2"/>
  <c r="AN69" i="2" s="1"/>
  <c r="E69" i="2"/>
  <c r="AM69" i="2" s="1"/>
  <c r="B69" i="2"/>
  <c r="AL69" i="2" s="1"/>
  <c r="AO68" i="2"/>
  <c r="H68" i="2"/>
  <c r="F68" i="2"/>
  <c r="AN68" i="2" s="1"/>
  <c r="E68" i="2"/>
  <c r="AM68" i="2" s="1"/>
  <c r="B68" i="2"/>
  <c r="AL68" i="2" s="1"/>
  <c r="AO67" i="2"/>
  <c r="H67" i="2"/>
  <c r="F67" i="2"/>
  <c r="AN67" i="2" s="1"/>
  <c r="E67" i="2"/>
  <c r="AM67" i="2" s="1"/>
  <c r="B67" i="2"/>
  <c r="AL67" i="2" s="1"/>
  <c r="AO66" i="2"/>
  <c r="H66" i="2"/>
  <c r="F66" i="2"/>
  <c r="AN66" i="2" s="1"/>
  <c r="E66" i="2"/>
  <c r="AM66" i="2" s="1"/>
  <c r="B66" i="2"/>
  <c r="AL66" i="2" s="1"/>
  <c r="AO65" i="2"/>
  <c r="H65" i="2"/>
  <c r="F65" i="2"/>
  <c r="AN65" i="2" s="1"/>
  <c r="E65" i="2"/>
  <c r="AM65" i="2" s="1"/>
  <c r="B65" i="2"/>
  <c r="AL65" i="2" s="1"/>
  <c r="AO64" i="2"/>
  <c r="H64" i="2"/>
  <c r="F64" i="2"/>
  <c r="AN64" i="2" s="1"/>
  <c r="E64" i="2"/>
  <c r="AM64" i="2" s="1"/>
  <c r="B64" i="2"/>
  <c r="AL64" i="2" s="1"/>
  <c r="AO63" i="2"/>
  <c r="H63" i="2"/>
  <c r="F63" i="2"/>
  <c r="AN63" i="2" s="1"/>
  <c r="E63" i="2"/>
  <c r="AM63" i="2" s="1"/>
  <c r="B63" i="2"/>
  <c r="AL63" i="2" s="1"/>
  <c r="AO62" i="2"/>
  <c r="H62" i="2"/>
  <c r="F62" i="2"/>
  <c r="AN62" i="2" s="1"/>
  <c r="E62" i="2"/>
  <c r="AM62" i="2" s="1"/>
  <c r="B62" i="2"/>
  <c r="AL62" i="2" s="1"/>
  <c r="AO61" i="2"/>
  <c r="H61" i="2"/>
  <c r="F61" i="2"/>
  <c r="AN61" i="2" s="1"/>
  <c r="E61" i="2"/>
  <c r="AM61" i="2" s="1"/>
  <c r="B61" i="2"/>
  <c r="AL61" i="2" s="1"/>
  <c r="AO60" i="2"/>
  <c r="H60" i="2"/>
  <c r="F60" i="2"/>
  <c r="AN60" i="2" s="1"/>
  <c r="E60" i="2"/>
  <c r="AM60" i="2" s="1"/>
  <c r="B60" i="2"/>
  <c r="AL60" i="2" s="1"/>
  <c r="AO59" i="2"/>
  <c r="H59" i="2"/>
  <c r="F59" i="2"/>
  <c r="AN59" i="2" s="1"/>
  <c r="E59" i="2"/>
  <c r="AM59" i="2" s="1"/>
  <c r="B59" i="2"/>
  <c r="AL59" i="2" s="1"/>
  <c r="AO58" i="2"/>
  <c r="H58" i="2"/>
  <c r="F58" i="2"/>
  <c r="AN58" i="2" s="1"/>
  <c r="E58" i="2"/>
  <c r="AM58" i="2" s="1"/>
  <c r="B58" i="2"/>
  <c r="AL58" i="2" s="1"/>
  <c r="AO57" i="2"/>
  <c r="H57" i="2"/>
  <c r="F57" i="2"/>
  <c r="AN57" i="2" s="1"/>
  <c r="E57" i="2"/>
  <c r="AM57" i="2" s="1"/>
  <c r="B57" i="2"/>
  <c r="AL57" i="2" s="1"/>
  <c r="AO56" i="2"/>
  <c r="H56" i="2"/>
  <c r="F56" i="2"/>
  <c r="AN56" i="2" s="1"/>
  <c r="E56" i="2"/>
  <c r="AM56" i="2" s="1"/>
  <c r="B56" i="2"/>
  <c r="AL56" i="2" s="1"/>
  <c r="AO55" i="2"/>
  <c r="H55" i="2"/>
  <c r="F55" i="2"/>
  <c r="AN55" i="2" s="1"/>
  <c r="E55" i="2"/>
  <c r="AM55" i="2" s="1"/>
  <c r="B55" i="2"/>
  <c r="AL55" i="2" s="1"/>
  <c r="AO54" i="2"/>
  <c r="H54" i="2"/>
  <c r="F54" i="2"/>
  <c r="AN54" i="2" s="1"/>
  <c r="E54" i="2"/>
  <c r="AM54" i="2" s="1"/>
  <c r="B54" i="2"/>
  <c r="AL54" i="2" s="1"/>
  <c r="AO53" i="2"/>
  <c r="H53" i="2"/>
  <c r="F53" i="2"/>
  <c r="AN53" i="2" s="1"/>
  <c r="E53" i="2"/>
  <c r="AM53" i="2" s="1"/>
  <c r="B53" i="2"/>
  <c r="AL53" i="2" s="1"/>
  <c r="AO52" i="2"/>
  <c r="H52" i="2"/>
  <c r="F52" i="2"/>
  <c r="AN52" i="2" s="1"/>
  <c r="E52" i="2"/>
  <c r="AM52" i="2" s="1"/>
  <c r="B52" i="2"/>
  <c r="AL52" i="2" s="1"/>
  <c r="AO51" i="2"/>
  <c r="H51" i="2"/>
  <c r="F51" i="2"/>
  <c r="AN51" i="2" s="1"/>
  <c r="E51" i="2"/>
  <c r="AM51" i="2" s="1"/>
  <c r="B51" i="2"/>
  <c r="AL51" i="2" s="1"/>
  <c r="AO50" i="2"/>
  <c r="H50" i="2"/>
  <c r="F50" i="2"/>
  <c r="AN50" i="2" s="1"/>
  <c r="E50" i="2"/>
  <c r="AM50" i="2" s="1"/>
  <c r="B50" i="2"/>
  <c r="AL50" i="2" s="1"/>
  <c r="AO49" i="2"/>
  <c r="M49" i="2"/>
  <c r="H49" i="2"/>
  <c r="F49" i="2"/>
  <c r="AN49" i="2" s="1"/>
  <c r="E49" i="2"/>
  <c r="AM49" i="2" s="1"/>
  <c r="B49" i="2"/>
  <c r="AL49" i="2" s="1"/>
  <c r="AO48" i="2"/>
  <c r="M48" i="2"/>
  <c r="H48" i="2"/>
  <c r="F48" i="2"/>
  <c r="AN48" i="2" s="1"/>
  <c r="E48" i="2"/>
  <c r="AM48" i="2" s="1"/>
  <c r="B48" i="2"/>
  <c r="AL48" i="2" s="1"/>
  <c r="AO47" i="2"/>
  <c r="M47" i="2"/>
  <c r="H47" i="2"/>
  <c r="F47" i="2"/>
  <c r="AN47" i="2" s="1"/>
  <c r="E47" i="2"/>
  <c r="AM47" i="2" s="1"/>
  <c r="B47" i="2"/>
  <c r="AL47" i="2" s="1"/>
  <c r="AO46" i="2"/>
  <c r="M46" i="2"/>
  <c r="H46" i="2"/>
  <c r="F46" i="2"/>
  <c r="AN46" i="2" s="1"/>
  <c r="E46" i="2"/>
  <c r="AM46" i="2" s="1"/>
  <c r="B46" i="2"/>
  <c r="AL46" i="2" s="1"/>
  <c r="AO45" i="2"/>
  <c r="M45" i="2"/>
  <c r="H45" i="2"/>
  <c r="F45" i="2"/>
  <c r="AN45" i="2" s="1"/>
  <c r="E45" i="2"/>
  <c r="AM45" i="2" s="1"/>
  <c r="B45" i="2"/>
  <c r="AL45" i="2" s="1"/>
  <c r="AO44" i="2"/>
  <c r="M44" i="2"/>
  <c r="H44" i="2"/>
  <c r="F44" i="2"/>
  <c r="AN44" i="2" s="1"/>
  <c r="E44" i="2"/>
  <c r="AM44" i="2" s="1"/>
  <c r="B44" i="2"/>
  <c r="AL44" i="2" s="1"/>
  <c r="AO43" i="2"/>
  <c r="H43" i="2"/>
  <c r="F43" i="2"/>
  <c r="AN43" i="2" s="1"/>
  <c r="E43" i="2"/>
  <c r="AM43" i="2" s="1"/>
  <c r="B43" i="2"/>
  <c r="AL43" i="2" s="1"/>
  <c r="AO42" i="2"/>
  <c r="H42" i="2"/>
  <c r="F42" i="2"/>
  <c r="AN42" i="2" s="1"/>
  <c r="E42" i="2"/>
  <c r="AM42" i="2" s="1"/>
  <c r="B42" i="2"/>
  <c r="AL42" i="2" s="1"/>
  <c r="AO41" i="2"/>
  <c r="H41" i="2"/>
  <c r="F41" i="2"/>
  <c r="AN41" i="2" s="1"/>
  <c r="E41" i="2"/>
  <c r="AM41" i="2" s="1"/>
  <c r="B41" i="2"/>
  <c r="AL41" i="2" s="1"/>
  <c r="AO40" i="2"/>
  <c r="U40" i="2"/>
  <c r="M40" i="2"/>
  <c r="H40" i="2"/>
  <c r="F40" i="2"/>
  <c r="AN40" i="2" s="1"/>
  <c r="E40" i="2"/>
  <c r="AM40" i="2" s="1"/>
  <c r="B40" i="2"/>
  <c r="AL40" i="2" s="1"/>
  <c r="AO39" i="2"/>
  <c r="U39" i="2"/>
  <c r="M39" i="2"/>
  <c r="H39" i="2"/>
  <c r="F39" i="2"/>
  <c r="AN39" i="2" s="1"/>
  <c r="E39" i="2"/>
  <c r="AM39" i="2" s="1"/>
  <c r="B39" i="2"/>
  <c r="AL39" i="2" s="1"/>
  <c r="AO38" i="2"/>
  <c r="U38" i="2"/>
  <c r="M38" i="2"/>
  <c r="H38" i="2"/>
  <c r="F38" i="2"/>
  <c r="AN38" i="2" s="1"/>
  <c r="E38" i="2"/>
  <c r="AM38" i="2" s="1"/>
  <c r="B38" i="2"/>
  <c r="AL38" i="2" s="1"/>
  <c r="AO37" i="2"/>
  <c r="U37" i="2"/>
  <c r="M37" i="2"/>
  <c r="H37" i="2"/>
  <c r="F37" i="2"/>
  <c r="AN37" i="2" s="1"/>
  <c r="E37" i="2"/>
  <c r="AM37" i="2" s="1"/>
  <c r="B37" i="2"/>
  <c r="AL37" i="2" s="1"/>
  <c r="AO36" i="2"/>
  <c r="U36" i="2"/>
  <c r="M36" i="2"/>
  <c r="H36" i="2"/>
  <c r="F36" i="2"/>
  <c r="AN36" i="2" s="1"/>
  <c r="E36" i="2"/>
  <c r="AM36" i="2" s="1"/>
  <c r="B36" i="2"/>
  <c r="AL36" i="2" s="1"/>
  <c r="U35" i="2"/>
  <c r="M35" i="2"/>
  <c r="H35" i="2"/>
  <c r="F35" i="2"/>
  <c r="E35" i="2"/>
  <c r="D35" i="2"/>
  <c r="H34" i="2"/>
  <c r="F34" i="2"/>
  <c r="E34" i="2"/>
  <c r="D34" i="2"/>
  <c r="H33" i="2"/>
  <c r="F33" i="2"/>
  <c r="E33" i="2"/>
  <c r="D33" i="2"/>
  <c r="H32" i="2"/>
  <c r="F32" i="2"/>
  <c r="E32" i="2"/>
  <c r="D32" i="2"/>
  <c r="AD31" i="2"/>
  <c r="M31" i="2"/>
  <c r="H31" i="2"/>
  <c r="F31" i="2"/>
  <c r="E31" i="2"/>
  <c r="D31" i="2"/>
  <c r="AD30" i="2"/>
  <c r="M30" i="2"/>
  <c r="H30" i="2"/>
  <c r="F30" i="2"/>
  <c r="E30" i="2"/>
  <c r="D30" i="2"/>
  <c r="AD29" i="2"/>
  <c r="M29" i="2"/>
  <c r="H29" i="2"/>
  <c r="F29" i="2"/>
  <c r="E29" i="2"/>
  <c r="D29" i="2"/>
  <c r="AD28" i="2"/>
  <c r="M28" i="2"/>
  <c r="H28" i="2"/>
  <c r="F28" i="2"/>
  <c r="E28" i="2"/>
  <c r="D28" i="2"/>
  <c r="AD27" i="2"/>
  <c r="M27" i="2"/>
  <c r="H27" i="2"/>
  <c r="F27" i="2"/>
  <c r="E27" i="2"/>
  <c r="D27" i="2"/>
  <c r="AD26" i="2"/>
  <c r="M26" i="2"/>
  <c r="H26" i="2"/>
  <c r="F26" i="2"/>
  <c r="E26" i="2"/>
  <c r="D26" i="2"/>
  <c r="H25" i="2"/>
  <c r="F25" i="2"/>
  <c r="E25" i="2"/>
  <c r="D25" i="2"/>
  <c r="H24" i="2"/>
  <c r="F24" i="2"/>
  <c r="E24" i="2"/>
  <c r="D24" i="2"/>
  <c r="H23" i="2"/>
  <c r="F23" i="2"/>
  <c r="E23" i="2"/>
  <c r="D23" i="2"/>
  <c r="U22" i="2"/>
  <c r="M22" i="2"/>
  <c r="H22" i="2"/>
  <c r="F22" i="2"/>
  <c r="E22" i="2"/>
  <c r="D22" i="2"/>
  <c r="U21" i="2"/>
  <c r="M21" i="2"/>
  <c r="H21" i="2"/>
  <c r="F21" i="2"/>
  <c r="E21" i="2"/>
  <c r="D21" i="2"/>
  <c r="U20" i="2"/>
  <c r="M20" i="2"/>
  <c r="H20" i="2"/>
  <c r="F20" i="2"/>
  <c r="E20" i="2"/>
  <c r="D20" i="2"/>
  <c r="U19" i="2"/>
  <c r="M19" i="2"/>
  <c r="H19" i="2"/>
  <c r="F19" i="2"/>
  <c r="E19" i="2"/>
  <c r="D19" i="2"/>
  <c r="U18" i="2"/>
  <c r="M18" i="2"/>
  <c r="H18" i="2"/>
  <c r="F18" i="2"/>
  <c r="E18" i="2"/>
  <c r="D18" i="2"/>
  <c r="U17" i="2"/>
  <c r="M17" i="2"/>
  <c r="H17" i="2"/>
  <c r="F17" i="2"/>
  <c r="E17" i="2"/>
  <c r="D17" i="2"/>
  <c r="H16" i="2"/>
  <c r="F16" i="2"/>
  <c r="E16" i="2"/>
  <c r="D16" i="2"/>
  <c r="H15" i="2"/>
  <c r="F15" i="2"/>
  <c r="E15" i="2"/>
  <c r="D15" i="2"/>
  <c r="H14" i="2"/>
  <c r="F14" i="2"/>
  <c r="E14" i="2"/>
  <c r="D14" i="2"/>
  <c r="M13" i="2"/>
  <c r="H13" i="2"/>
  <c r="F13" i="2"/>
  <c r="E13" i="2"/>
  <c r="D13" i="2"/>
  <c r="M12" i="2"/>
  <c r="H12" i="2"/>
  <c r="F12" i="2"/>
  <c r="E12" i="2"/>
  <c r="D12" i="2"/>
  <c r="M11" i="2"/>
  <c r="H11" i="2"/>
  <c r="F11" i="2"/>
  <c r="E11" i="2"/>
  <c r="D11" i="2"/>
  <c r="M10" i="2"/>
  <c r="H10" i="2"/>
  <c r="F10" i="2"/>
  <c r="E10" i="2"/>
  <c r="D10" i="2"/>
  <c r="M9" i="2"/>
  <c r="H9" i="2"/>
  <c r="F9" i="2"/>
  <c r="E9" i="2"/>
  <c r="D9" i="2"/>
  <c r="M8" i="2"/>
  <c r="H8" i="2"/>
  <c r="F8" i="2"/>
  <c r="E8" i="2"/>
  <c r="D8" i="2"/>
  <c r="H7" i="2"/>
  <c r="F7" i="2"/>
  <c r="E7" i="2"/>
  <c r="D7" i="2"/>
  <c r="F6" i="2"/>
  <c r="E6" i="2"/>
  <c r="D6" i="2"/>
  <c r="AL2" i="2"/>
  <c r="O2" i="2"/>
  <c r="AL2" i="1" l="1"/>
  <c r="AD27" i="1" l="1"/>
  <c r="AD28" i="1"/>
  <c r="AD29" i="1"/>
  <c r="AD30" i="1"/>
  <c r="AD31" i="1"/>
  <c r="U38" i="1"/>
  <c r="U39" i="1"/>
  <c r="U20" i="1"/>
  <c r="U21" i="1"/>
  <c r="M47" i="1" l="1"/>
  <c r="M48" i="1"/>
  <c r="M38" i="1"/>
  <c r="M39" i="1"/>
  <c r="M29" i="1"/>
  <c r="M30" i="1"/>
  <c r="M20" i="1"/>
  <c r="M21" i="1"/>
  <c r="M11" i="1"/>
  <c r="M12" i="1"/>
  <c r="D22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M49" i="1"/>
  <c r="M46" i="1"/>
  <c r="M45" i="1"/>
  <c r="M44" i="1"/>
  <c r="B26" i="6" l="1"/>
  <c r="N12" i="6" s="1"/>
  <c r="B26" i="7"/>
  <c r="N12" i="7" s="1"/>
  <c r="B26" i="2"/>
  <c r="N12" i="2" s="1"/>
  <c r="B26" i="4"/>
  <c r="N12" i="4" s="1"/>
  <c r="B26" i="3"/>
  <c r="N12" i="3" s="1"/>
  <c r="B25" i="4"/>
  <c r="N11" i="4" s="1"/>
  <c r="B25" i="3"/>
  <c r="N11" i="3" s="1"/>
  <c r="B25" i="6"/>
  <c r="N11" i="6" s="1"/>
  <c r="B25" i="2"/>
  <c r="N11" i="2" s="1"/>
  <c r="B25" i="7"/>
  <c r="N11" i="7" s="1"/>
  <c r="B29" i="7"/>
  <c r="N21" i="7" s="1"/>
  <c r="B29" i="2"/>
  <c r="N21" i="2" s="1"/>
  <c r="B29" i="4"/>
  <c r="N21" i="4" s="1"/>
  <c r="B29" i="3"/>
  <c r="N21" i="3" s="1"/>
  <c r="B29" i="6"/>
  <c r="N21" i="6" s="1"/>
  <c r="B32" i="4"/>
  <c r="N22" i="4" s="1"/>
  <c r="B32" i="7"/>
  <c r="N22" i="7" s="1"/>
  <c r="B32" i="2"/>
  <c r="N22" i="2" s="1"/>
  <c r="B32" i="6"/>
  <c r="N22" i="6" s="1"/>
  <c r="B32" i="3"/>
  <c r="N22" i="3" s="1"/>
  <c r="B28" i="2"/>
  <c r="N48" i="2" s="1"/>
  <c r="B28" i="4"/>
  <c r="N48" i="4" s="1"/>
  <c r="B28" i="3"/>
  <c r="N48" i="3" s="1"/>
  <c r="B28" i="6"/>
  <c r="N48" i="6" s="1"/>
  <c r="B28" i="7"/>
  <c r="N48" i="7" s="1"/>
  <c r="B24" i="2"/>
  <c r="N38" i="2" s="1"/>
  <c r="B24" i="7"/>
  <c r="N38" i="7" s="1"/>
  <c r="B24" i="4"/>
  <c r="N38" i="4" s="1"/>
  <c r="B24" i="3"/>
  <c r="N38" i="3" s="1"/>
  <c r="B24" i="6"/>
  <c r="N38" i="6" s="1"/>
  <c r="B34" i="6"/>
  <c r="N40" i="6" s="1"/>
  <c r="B34" i="3"/>
  <c r="N40" i="3" s="1"/>
  <c r="B34" i="7"/>
  <c r="N40" i="7" s="1"/>
  <c r="B34" i="2"/>
  <c r="N40" i="2" s="1"/>
  <c r="B34" i="4"/>
  <c r="N40" i="4" s="1"/>
  <c r="B30" i="6"/>
  <c r="N30" i="6" s="1"/>
  <c r="B30" i="7"/>
  <c r="N30" i="7" s="1"/>
  <c r="B30" i="4"/>
  <c r="N30" i="4" s="1"/>
  <c r="B30" i="2"/>
  <c r="N30" i="2" s="1"/>
  <c r="B30" i="3"/>
  <c r="N30" i="3" s="1"/>
  <c r="B22" i="2"/>
  <c r="N20" i="2" s="1"/>
  <c r="B22" i="4"/>
  <c r="N20" i="4" s="1"/>
  <c r="B22" i="3"/>
  <c r="N20" i="3" s="1"/>
  <c r="B22" i="6"/>
  <c r="N20" i="6" s="1"/>
  <c r="B22" i="7"/>
  <c r="N20" i="7" s="1"/>
  <c r="B33" i="6"/>
  <c r="N49" i="6" s="1"/>
  <c r="B33" i="3"/>
  <c r="N49" i="3" s="1"/>
  <c r="B33" i="4"/>
  <c r="N49" i="4" s="1"/>
  <c r="B33" i="7"/>
  <c r="N49" i="7" s="1"/>
  <c r="B33" i="2"/>
  <c r="N49" i="2" s="1"/>
  <c r="B35" i="7"/>
  <c r="N13" i="7" s="1"/>
  <c r="B35" i="2"/>
  <c r="N13" i="2" s="1"/>
  <c r="B35" i="4"/>
  <c r="N13" i="4" s="1"/>
  <c r="B35" i="6"/>
  <c r="N13" i="6" s="1"/>
  <c r="B35" i="3"/>
  <c r="N13" i="3" s="1"/>
  <c r="B31" i="6"/>
  <c r="N31" i="6" s="1"/>
  <c r="B31" i="3"/>
  <c r="N31" i="3" s="1"/>
  <c r="B31" i="4"/>
  <c r="N31" i="4" s="1"/>
  <c r="B31" i="7"/>
  <c r="N31" i="7" s="1"/>
  <c r="B31" i="2"/>
  <c r="N31" i="2" s="1"/>
  <c r="B27" i="4"/>
  <c r="N39" i="4" s="1"/>
  <c r="B27" i="3"/>
  <c r="N39" i="3" s="1"/>
  <c r="B27" i="6"/>
  <c r="N39" i="6" s="1"/>
  <c r="B27" i="7"/>
  <c r="N39" i="7" s="1"/>
  <c r="B27" i="2"/>
  <c r="N39" i="2" s="1"/>
  <c r="B23" i="7"/>
  <c r="N47" i="7" s="1"/>
  <c r="B23" i="2"/>
  <c r="N47" i="2" s="1"/>
  <c r="B23" i="6"/>
  <c r="N47" i="6" s="1"/>
  <c r="B23" i="4"/>
  <c r="N47" i="4" s="1"/>
  <c r="B23" i="3"/>
  <c r="N47" i="3" s="1"/>
  <c r="N114" i="2" l="1"/>
  <c r="N118" i="4"/>
  <c r="N119" i="6"/>
  <c r="N121" i="6"/>
  <c r="N140" i="2"/>
  <c r="N162" i="2"/>
  <c r="N126" i="2"/>
  <c r="N137" i="6"/>
  <c r="N159" i="6"/>
  <c r="N114" i="7"/>
  <c r="N161" i="3"/>
  <c r="N139" i="3"/>
  <c r="N161" i="7"/>
  <c r="N139" i="7"/>
  <c r="N118" i="3"/>
  <c r="N129" i="3"/>
  <c r="N119" i="2"/>
  <c r="N131" i="4"/>
  <c r="N131" i="6"/>
  <c r="N142" i="7"/>
  <c r="N164" i="7"/>
  <c r="N121" i="3"/>
  <c r="N157" i="6"/>
  <c r="N135" i="6"/>
  <c r="N162" i="6"/>
  <c r="N140" i="6"/>
  <c r="N140" i="7"/>
  <c r="N162" i="7"/>
  <c r="N128" i="3"/>
  <c r="N156" i="2"/>
  <c r="N134" i="2"/>
  <c r="N126" i="6"/>
  <c r="N114" i="6"/>
  <c r="N129" i="6"/>
  <c r="N131" i="3"/>
  <c r="N157" i="3"/>
  <c r="N135" i="3"/>
  <c r="N128" i="6"/>
  <c r="N126" i="3"/>
  <c r="N126" i="7"/>
  <c r="N137" i="3"/>
  <c r="N159" i="3"/>
  <c r="N114" i="4"/>
  <c r="N161" i="6"/>
  <c r="N139" i="6"/>
  <c r="N118" i="2"/>
  <c r="N118" i="6"/>
  <c r="N129" i="4"/>
  <c r="N119" i="4"/>
  <c r="N131" i="2"/>
  <c r="N142" i="6"/>
  <c r="N164" i="6"/>
  <c r="N142" i="2"/>
  <c r="N164" i="2"/>
  <c r="N121" i="4"/>
  <c r="N135" i="2"/>
  <c r="N157" i="2"/>
  <c r="N140" i="3"/>
  <c r="N162" i="3"/>
  <c r="N128" i="7"/>
  <c r="N128" i="4"/>
  <c r="N156" i="7"/>
  <c r="N134" i="7"/>
  <c r="N137" i="7"/>
  <c r="N159" i="7"/>
  <c r="N161" i="2"/>
  <c r="N139" i="2"/>
  <c r="N119" i="3"/>
  <c r="N142" i="4"/>
  <c r="N164" i="4"/>
  <c r="N135" i="4"/>
  <c r="N157" i="4"/>
  <c r="N134" i="4"/>
  <c r="N156" i="4"/>
  <c r="N126" i="4"/>
  <c r="N137" i="2"/>
  <c r="N159" i="2"/>
  <c r="N137" i="4"/>
  <c r="N159" i="4"/>
  <c r="N114" i="3"/>
  <c r="N161" i="4"/>
  <c r="N139" i="4"/>
  <c r="N118" i="7"/>
  <c r="N129" i="7"/>
  <c r="N129" i="2"/>
  <c r="N119" i="7"/>
  <c r="N131" i="7"/>
  <c r="N164" i="3"/>
  <c r="N142" i="3"/>
  <c r="N121" i="7"/>
  <c r="N121" i="2"/>
  <c r="N157" i="7"/>
  <c r="N135" i="7"/>
  <c r="N140" i="4"/>
  <c r="N162" i="4"/>
  <c r="N128" i="2"/>
  <c r="N156" i="3"/>
  <c r="N134" i="3"/>
  <c r="N134" i="6"/>
  <c r="N156" i="6"/>
  <c r="B11" i="5"/>
  <c r="O2" i="1" l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F105" i="1" l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X2" i="1"/>
  <c r="B105" i="1" l="1"/>
  <c r="AL105" i="1" s="1"/>
  <c r="B104" i="1"/>
  <c r="AL104" i="1" s="1"/>
  <c r="B103" i="1"/>
  <c r="AL103" i="1" s="1"/>
  <c r="B102" i="1"/>
  <c r="AL102" i="1" s="1"/>
  <c r="B101" i="1"/>
  <c r="AL101" i="1" s="1"/>
  <c r="B100" i="1"/>
  <c r="AL100" i="1" s="1"/>
  <c r="B99" i="1"/>
  <c r="AL99" i="1" s="1"/>
  <c r="B98" i="1"/>
  <c r="AL98" i="1" s="1"/>
  <c r="B97" i="1"/>
  <c r="AL97" i="1" s="1"/>
  <c r="B96" i="1"/>
  <c r="AL96" i="1" s="1"/>
  <c r="B95" i="1"/>
  <c r="AL95" i="1" s="1"/>
  <c r="B94" i="1"/>
  <c r="AL94" i="1" s="1"/>
  <c r="B93" i="1"/>
  <c r="AL93" i="1" s="1"/>
  <c r="B92" i="1"/>
  <c r="AL92" i="1" s="1"/>
  <c r="B91" i="1"/>
  <c r="AL91" i="1" s="1"/>
  <c r="B90" i="1"/>
  <c r="AL90" i="1" s="1"/>
  <c r="B89" i="1"/>
  <c r="AL89" i="1" s="1"/>
  <c r="B88" i="1"/>
  <c r="AL88" i="1" s="1"/>
  <c r="B87" i="1"/>
  <c r="AL87" i="1" s="1"/>
  <c r="B86" i="1"/>
  <c r="AL86" i="1" s="1"/>
  <c r="B85" i="1"/>
  <c r="AL85" i="1" s="1"/>
  <c r="B84" i="1"/>
  <c r="AL84" i="1" s="1"/>
  <c r="B83" i="1"/>
  <c r="AL83" i="1" s="1"/>
  <c r="B82" i="1"/>
  <c r="AL82" i="1" s="1"/>
  <c r="B81" i="1"/>
  <c r="AL81" i="1" s="1"/>
  <c r="B80" i="1"/>
  <c r="AL80" i="1" s="1"/>
  <c r="B79" i="1"/>
  <c r="AL79" i="1" s="1"/>
  <c r="B78" i="1"/>
  <c r="AL78" i="1" s="1"/>
  <c r="B77" i="1"/>
  <c r="AL77" i="1" s="1"/>
  <c r="B76" i="1"/>
  <c r="AL76" i="1" s="1"/>
  <c r="B75" i="1"/>
  <c r="AL75" i="1" s="1"/>
  <c r="B74" i="1"/>
  <c r="AL74" i="1" s="1"/>
  <c r="B73" i="1"/>
  <c r="AL73" i="1" s="1"/>
  <c r="B72" i="1"/>
  <c r="AL72" i="1" s="1"/>
  <c r="B71" i="1"/>
  <c r="AL71" i="1" s="1"/>
  <c r="B70" i="1"/>
  <c r="AL70" i="1" s="1"/>
  <c r="B69" i="1"/>
  <c r="AL69" i="1" s="1"/>
  <c r="B68" i="1"/>
  <c r="AL68" i="1" s="1"/>
  <c r="B67" i="1"/>
  <c r="AL67" i="1" s="1"/>
  <c r="B66" i="1"/>
  <c r="AL66" i="1" s="1"/>
  <c r="B65" i="1"/>
  <c r="AL65" i="1" s="1"/>
  <c r="B64" i="1"/>
  <c r="AL64" i="1" s="1"/>
  <c r="B63" i="1"/>
  <c r="AL63" i="1" s="1"/>
  <c r="B62" i="1"/>
  <c r="AL62" i="1" s="1"/>
  <c r="B61" i="1"/>
  <c r="AL61" i="1" s="1"/>
  <c r="B60" i="1"/>
  <c r="AL60" i="1" s="1"/>
  <c r="B59" i="1"/>
  <c r="AL59" i="1" s="1"/>
  <c r="B58" i="1"/>
  <c r="AL58" i="1" s="1"/>
  <c r="B57" i="1"/>
  <c r="AL57" i="1" s="1"/>
  <c r="B56" i="1"/>
  <c r="AL56" i="1" s="1"/>
  <c r="B55" i="1"/>
  <c r="AL55" i="1" s="1"/>
  <c r="B54" i="1"/>
  <c r="AL54" i="1" s="1"/>
  <c r="B53" i="1"/>
  <c r="AL53" i="1" s="1"/>
  <c r="B52" i="1"/>
  <c r="AL52" i="1" s="1"/>
  <c r="B51" i="1"/>
  <c r="AL51" i="1" s="1"/>
  <c r="B50" i="1"/>
  <c r="AL50" i="1" s="1"/>
  <c r="B49" i="1"/>
  <c r="AL49" i="1" s="1"/>
  <c r="B48" i="1"/>
  <c r="AL48" i="1" s="1"/>
  <c r="B47" i="1"/>
  <c r="AL47" i="1" s="1"/>
  <c r="B46" i="1"/>
  <c r="AL46" i="1" s="1"/>
  <c r="B45" i="1"/>
  <c r="AL45" i="1" s="1"/>
  <c r="B44" i="1"/>
  <c r="AL44" i="1" s="1"/>
  <c r="B43" i="1"/>
  <c r="AL43" i="1" s="1"/>
  <c r="B42" i="1"/>
  <c r="AL42" i="1" s="1"/>
  <c r="B41" i="1"/>
  <c r="AL41" i="1" s="1"/>
  <c r="B40" i="1"/>
  <c r="AL40" i="1" s="1"/>
  <c r="B39" i="1"/>
  <c r="AL39" i="1" s="1"/>
  <c r="B38" i="1"/>
  <c r="AL38" i="1" s="1"/>
  <c r="B37" i="1"/>
  <c r="AL37" i="1" s="1"/>
  <c r="B36" i="1"/>
  <c r="AL36" i="1" s="1"/>
  <c r="B35" i="1"/>
  <c r="N13" i="1" s="1"/>
  <c r="B34" i="1"/>
  <c r="N40" i="1" s="1"/>
  <c r="B33" i="1"/>
  <c r="N49" i="1" s="1"/>
  <c r="B32" i="1"/>
  <c r="N22" i="1" s="1"/>
  <c r="B31" i="1"/>
  <c r="N31" i="1" s="1"/>
  <c r="B30" i="1"/>
  <c r="N30" i="1" s="1"/>
  <c r="B29" i="1"/>
  <c r="N21" i="1" s="1"/>
  <c r="B28" i="1"/>
  <c r="N48" i="1" s="1"/>
  <c r="B27" i="1"/>
  <c r="N39" i="1" s="1"/>
  <c r="B26" i="1"/>
  <c r="N12" i="1" s="1"/>
  <c r="B25" i="1"/>
  <c r="N11" i="1" s="1"/>
  <c r="B24" i="1"/>
  <c r="N38" i="1" s="1"/>
  <c r="B23" i="1"/>
  <c r="N47" i="1" s="1"/>
  <c r="B22" i="1"/>
  <c r="N20" i="1" s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6" i="2" l="1"/>
  <c r="B6" i="6"/>
  <c r="B6" i="3"/>
  <c r="B6" i="7"/>
  <c r="B6" i="4"/>
  <c r="B7" i="2"/>
  <c r="N35" i="2" s="1"/>
  <c r="B7" i="7"/>
  <c r="N35" i="7" s="1"/>
  <c r="B7" i="4"/>
  <c r="N35" i="4" s="1"/>
  <c r="B7" i="6"/>
  <c r="N35" i="6" s="1"/>
  <c r="B7" i="3"/>
  <c r="N35" i="3" s="1"/>
  <c r="B15" i="6"/>
  <c r="N9" i="6" s="1"/>
  <c r="B15" i="3"/>
  <c r="N9" i="3" s="1"/>
  <c r="B15" i="7"/>
  <c r="N9" i="7" s="1"/>
  <c r="B15" i="4"/>
  <c r="N9" i="4" s="1"/>
  <c r="B15" i="2"/>
  <c r="N9" i="2" s="1"/>
  <c r="B8" i="7"/>
  <c r="N44" i="7" s="1"/>
  <c r="B8" i="4"/>
  <c r="N44" i="4" s="1"/>
  <c r="B8" i="2"/>
  <c r="N44" i="2" s="1"/>
  <c r="B8" i="6"/>
  <c r="N44" i="6" s="1"/>
  <c r="B8" i="3"/>
  <c r="N44" i="3" s="1"/>
  <c r="B12" i="7"/>
  <c r="N18" i="7" s="1"/>
  <c r="B12" i="6"/>
  <c r="N18" i="6" s="1"/>
  <c r="B12" i="2"/>
  <c r="N18" i="2" s="1"/>
  <c r="B12" i="4"/>
  <c r="N18" i="4" s="1"/>
  <c r="B12" i="3"/>
  <c r="N18" i="3" s="1"/>
  <c r="B16" i="7"/>
  <c r="N10" i="7" s="1"/>
  <c r="B16" i="3"/>
  <c r="N10" i="3" s="1"/>
  <c r="B16" i="6"/>
  <c r="N10" i="6" s="1"/>
  <c r="B16" i="4"/>
  <c r="N10" i="4" s="1"/>
  <c r="B16" i="2"/>
  <c r="N10" i="2" s="1"/>
  <c r="B20" i="4"/>
  <c r="N28" i="4" s="1"/>
  <c r="B20" i="3"/>
  <c r="N28" i="3" s="1"/>
  <c r="B20" i="2"/>
  <c r="N28" i="2" s="1"/>
  <c r="B20" i="6"/>
  <c r="N28" i="6" s="1"/>
  <c r="B20" i="7"/>
  <c r="N28" i="7" s="1"/>
  <c r="B10" i="7"/>
  <c r="N26" i="7" s="1"/>
  <c r="B10" i="6"/>
  <c r="N26" i="6" s="1"/>
  <c r="B10" i="4"/>
  <c r="N26" i="4" s="1"/>
  <c r="B10" i="3"/>
  <c r="N26" i="3" s="1"/>
  <c r="B10" i="2"/>
  <c r="N26" i="2" s="1"/>
  <c r="B14" i="4"/>
  <c r="N36" i="4" s="1"/>
  <c r="B14" i="2"/>
  <c r="N36" i="2" s="1"/>
  <c r="B14" i="6"/>
  <c r="N36" i="6" s="1"/>
  <c r="B14" i="3"/>
  <c r="N36" i="3" s="1"/>
  <c r="B14" i="7"/>
  <c r="N36" i="7" s="1"/>
  <c r="B18" i="7"/>
  <c r="N46" i="7" s="1"/>
  <c r="B18" i="6"/>
  <c r="N46" i="6" s="1"/>
  <c r="B18" i="3"/>
  <c r="N46" i="3" s="1"/>
  <c r="B18" i="4"/>
  <c r="N46" i="4" s="1"/>
  <c r="B18" i="2"/>
  <c r="N46" i="2" s="1"/>
  <c r="B11" i="3"/>
  <c r="N27" i="3" s="1"/>
  <c r="B11" i="2"/>
  <c r="N27" i="2" s="1"/>
  <c r="B11" i="4"/>
  <c r="N27" i="4" s="1"/>
  <c r="B11" i="6"/>
  <c r="N27" i="6" s="1"/>
  <c r="B11" i="7"/>
  <c r="N27" i="7" s="1"/>
  <c r="B19" i="6"/>
  <c r="N19" i="6" s="1"/>
  <c r="B19" i="3"/>
  <c r="N19" i="3" s="1"/>
  <c r="B19" i="2"/>
  <c r="N19" i="2" s="1"/>
  <c r="B19" i="7"/>
  <c r="N19" i="7" s="1"/>
  <c r="B19" i="4"/>
  <c r="N19" i="4" s="1"/>
  <c r="B9" i="6"/>
  <c r="N17" i="6" s="1"/>
  <c r="B9" i="3"/>
  <c r="N17" i="3" s="1"/>
  <c r="B9" i="2"/>
  <c r="N17" i="2" s="1"/>
  <c r="B9" i="7"/>
  <c r="N17" i="7" s="1"/>
  <c r="B9" i="4"/>
  <c r="N17" i="4" s="1"/>
  <c r="B13" i="3"/>
  <c r="N45" i="3" s="1"/>
  <c r="B13" i="6"/>
  <c r="N45" i="6" s="1"/>
  <c r="B13" i="7"/>
  <c r="N45" i="7" s="1"/>
  <c r="B13" i="2"/>
  <c r="N45" i="2" s="1"/>
  <c r="B13" i="4"/>
  <c r="N45" i="4" s="1"/>
  <c r="B17" i="4"/>
  <c r="N37" i="4" s="1"/>
  <c r="B17" i="2"/>
  <c r="N37" i="2" s="1"/>
  <c r="B17" i="7"/>
  <c r="N37" i="7" s="1"/>
  <c r="B17" i="6"/>
  <c r="N37" i="6" s="1"/>
  <c r="B17" i="3"/>
  <c r="N37" i="3" s="1"/>
  <c r="B21" i="4"/>
  <c r="N29" i="4" s="1"/>
  <c r="B21" i="3"/>
  <c r="N29" i="3" s="1"/>
  <c r="B21" i="2"/>
  <c r="N29" i="2" s="1"/>
  <c r="B21" i="6"/>
  <c r="N29" i="6" s="1"/>
  <c r="B21" i="7"/>
  <c r="N29" i="7" s="1"/>
  <c r="B16" i="1"/>
  <c r="N10" i="1" s="1"/>
  <c r="B13" i="1"/>
  <c r="N45" i="1" s="1"/>
  <c r="N121" i="1" s="1"/>
  <c r="B8" i="1"/>
  <c r="N44" i="1" s="1"/>
  <c r="N118" i="1" s="1"/>
  <c r="B20" i="1"/>
  <c r="N28" i="1" s="1"/>
  <c r="B9" i="1"/>
  <c r="N17" i="1" s="1"/>
  <c r="B21" i="1"/>
  <c r="N29" i="1" s="1"/>
  <c r="B6" i="1"/>
  <c r="N8" i="1" s="1"/>
  <c r="B10" i="1"/>
  <c r="N26" i="1" s="1"/>
  <c r="B14" i="1"/>
  <c r="N36" i="1" s="1"/>
  <c r="B18" i="1"/>
  <c r="N46" i="1" s="1"/>
  <c r="N126" i="1" s="1"/>
  <c r="B12" i="1"/>
  <c r="N18" i="1" s="1"/>
  <c r="B17" i="1"/>
  <c r="N37" i="1" s="1"/>
  <c r="B7" i="1"/>
  <c r="N35" i="1" s="1"/>
  <c r="B11" i="1"/>
  <c r="N27" i="1" s="1"/>
  <c r="B15" i="1"/>
  <c r="N9" i="1" s="1"/>
  <c r="B19" i="1"/>
  <c r="N19" i="1" s="1"/>
  <c r="F5" i="5"/>
  <c r="O6" i="1" s="1"/>
  <c r="C106" i="1"/>
  <c r="AN105" i="1"/>
  <c r="AM105" i="1"/>
  <c r="H105" i="1"/>
  <c r="AN104" i="1"/>
  <c r="AM104" i="1"/>
  <c r="H104" i="1"/>
  <c r="AN103" i="1"/>
  <c r="AM103" i="1"/>
  <c r="H103" i="1"/>
  <c r="AN102" i="1"/>
  <c r="AM102" i="1"/>
  <c r="H102" i="1"/>
  <c r="AN101" i="1"/>
  <c r="AM101" i="1"/>
  <c r="H101" i="1"/>
  <c r="AN100" i="1"/>
  <c r="AM100" i="1"/>
  <c r="H100" i="1"/>
  <c r="AN99" i="1"/>
  <c r="AM99" i="1"/>
  <c r="H99" i="1"/>
  <c r="AN98" i="1"/>
  <c r="AM98" i="1"/>
  <c r="H98" i="1"/>
  <c r="AN97" i="1"/>
  <c r="AM97" i="1"/>
  <c r="H97" i="1"/>
  <c r="AN96" i="1"/>
  <c r="AM96" i="1"/>
  <c r="H96" i="1"/>
  <c r="AN95" i="1"/>
  <c r="AM95" i="1"/>
  <c r="H95" i="1"/>
  <c r="AN94" i="1"/>
  <c r="AM94" i="1"/>
  <c r="H94" i="1"/>
  <c r="AN93" i="1"/>
  <c r="AM93" i="1"/>
  <c r="H93" i="1"/>
  <c r="AN92" i="1"/>
  <c r="AM92" i="1"/>
  <c r="H92" i="1"/>
  <c r="AN91" i="1"/>
  <c r="AM91" i="1"/>
  <c r="H91" i="1"/>
  <c r="AN90" i="1"/>
  <c r="AM90" i="1"/>
  <c r="H90" i="1"/>
  <c r="AN89" i="1"/>
  <c r="AM89" i="1"/>
  <c r="H89" i="1"/>
  <c r="AN88" i="1"/>
  <c r="AM88" i="1"/>
  <c r="H88" i="1"/>
  <c r="AN87" i="1"/>
  <c r="AM87" i="1"/>
  <c r="H87" i="1"/>
  <c r="AN86" i="1"/>
  <c r="AM86" i="1"/>
  <c r="H86" i="1"/>
  <c r="AN85" i="1"/>
  <c r="AM85" i="1"/>
  <c r="H85" i="1"/>
  <c r="AN84" i="1"/>
  <c r="AM84" i="1"/>
  <c r="H84" i="1"/>
  <c r="AN83" i="1"/>
  <c r="AM83" i="1"/>
  <c r="H83" i="1"/>
  <c r="AN82" i="1"/>
  <c r="AM82" i="1"/>
  <c r="H82" i="1"/>
  <c r="AN81" i="1"/>
  <c r="AM81" i="1"/>
  <c r="H81" i="1"/>
  <c r="AN80" i="1"/>
  <c r="AM80" i="1"/>
  <c r="H80" i="1"/>
  <c r="AN79" i="1"/>
  <c r="AM79" i="1"/>
  <c r="H79" i="1"/>
  <c r="AN78" i="1"/>
  <c r="AM78" i="1"/>
  <c r="H78" i="1"/>
  <c r="AN77" i="1"/>
  <c r="AM77" i="1"/>
  <c r="H77" i="1"/>
  <c r="AN76" i="1"/>
  <c r="AM76" i="1"/>
  <c r="H76" i="1"/>
  <c r="AN75" i="1"/>
  <c r="AM75" i="1"/>
  <c r="H75" i="1"/>
  <c r="AN74" i="1"/>
  <c r="AM74" i="1"/>
  <c r="H74" i="1"/>
  <c r="AN73" i="1"/>
  <c r="AM73" i="1"/>
  <c r="H73" i="1"/>
  <c r="AN72" i="1"/>
  <c r="AM72" i="1"/>
  <c r="H72" i="1"/>
  <c r="AN71" i="1"/>
  <c r="AM71" i="1"/>
  <c r="H71" i="1"/>
  <c r="AN70" i="1"/>
  <c r="AM70" i="1"/>
  <c r="H70" i="1"/>
  <c r="AN69" i="1"/>
  <c r="AM69" i="1"/>
  <c r="H69" i="1"/>
  <c r="AN68" i="1"/>
  <c r="AM68" i="1"/>
  <c r="H68" i="1"/>
  <c r="AN67" i="1"/>
  <c r="AM67" i="1"/>
  <c r="H67" i="1"/>
  <c r="AN66" i="1"/>
  <c r="AM66" i="1"/>
  <c r="H66" i="1"/>
  <c r="AN65" i="1"/>
  <c r="AM65" i="1"/>
  <c r="H65" i="1"/>
  <c r="AN64" i="1"/>
  <c r="AM64" i="1"/>
  <c r="H64" i="1"/>
  <c r="AN63" i="1"/>
  <c r="AM63" i="1"/>
  <c r="H63" i="1"/>
  <c r="AN62" i="1"/>
  <c r="AM62" i="1"/>
  <c r="H62" i="1"/>
  <c r="AN61" i="1"/>
  <c r="AM61" i="1"/>
  <c r="H61" i="1"/>
  <c r="AN60" i="1"/>
  <c r="AM60" i="1"/>
  <c r="H60" i="1"/>
  <c r="AN59" i="1"/>
  <c r="AM59" i="1"/>
  <c r="H59" i="1"/>
  <c r="AN58" i="1"/>
  <c r="AM58" i="1"/>
  <c r="H58" i="1"/>
  <c r="AN57" i="1"/>
  <c r="AM57" i="1"/>
  <c r="H57" i="1"/>
  <c r="AN56" i="1"/>
  <c r="AM56" i="1"/>
  <c r="H56" i="1"/>
  <c r="AN55" i="1"/>
  <c r="AM55" i="1"/>
  <c r="H55" i="1"/>
  <c r="AN54" i="1"/>
  <c r="AM54" i="1"/>
  <c r="H54" i="1"/>
  <c r="AN53" i="1"/>
  <c r="AM53" i="1"/>
  <c r="H53" i="1"/>
  <c r="AN52" i="1"/>
  <c r="AM52" i="1"/>
  <c r="H52" i="1"/>
  <c r="AN51" i="1"/>
  <c r="AM51" i="1"/>
  <c r="H51" i="1"/>
  <c r="AN50" i="1"/>
  <c r="AM50" i="1"/>
  <c r="H50" i="1"/>
  <c r="AN49" i="1"/>
  <c r="AM49" i="1"/>
  <c r="H49" i="1"/>
  <c r="AN48" i="1"/>
  <c r="AM48" i="1"/>
  <c r="H48" i="1"/>
  <c r="AN47" i="1"/>
  <c r="AM47" i="1"/>
  <c r="H47" i="1"/>
  <c r="AN46" i="1"/>
  <c r="AM46" i="1"/>
  <c r="H46" i="1"/>
  <c r="AN45" i="1"/>
  <c r="AM45" i="1"/>
  <c r="H45" i="1"/>
  <c r="AN44" i="1"/>
  <c r="AM44" i="1"/>
  <c r="H44" i="1"/>
  <c r="AN43" i="1"/>
  <c r="AM43" i="1"/>
  <c r="H43" i="1"/>
  <c r="AN42" i="1"/>
  <c r="AM42" i="1"/>
  <c r="H42" i="1"/>
  <c r="AN41" i="1"/>
  <c r="AM41" i="1"/>
  <c r="H41" i="1"/>
  <c r="AN40" i="1"/>
  <c r="AM40" i="1"/>
  <c r="H40" i="1"/>
  <c r="AN39" i="1"/>
  <c r="AM39" i="1"/>
  <c r="H39" i="1"/>
  <c r="AN38" i="1"/>
  <c r="AM38" i="1"/>
  <c r="H38" i="1"/>
  <c r="AN37" i="1"/>
  <c r="AM37" i="1"/>
  <c r="H37" i="1"/>
  <c r="AN36" i="1"/>
  <c r="AM36" i="1"/>
  <c r="H36" i="1"/>
  <c r="H35" i="1"/>
  <c r="H34" i="1"/>
  <c r="H33" i="1"/>
  <c r="M40" i="1"/>
  <c r="H32" i="1"/>
  <c r="M37" i="1"/>
  <c r="H31" i="1"/>
  <c r="M36" i="1"/>
  <c r="H30" i="1"/>
  <c r="U40" i="1"/>
  <c r="M35" i="1"/>
  <c r="H29" i="1"/>
  <c r="U37" i="1"/>
  <c r="H28" i="1"/>
  <c r="U36" i="1"/>
  <c r="H27" i="1"/>
  <c r="U35" i="1"/>
  <c r="H26" i="1"/>
  <c r="M31" i="1"/>
  <c r="H25" i="1"/>
  <c r="M28" i="1"/>
  <c r="H24" i="1"/>
  <c r="M27" i="1"/>
  <c r="H23" i="1"/>
  <c r="M26" i="1"/>
  <c r="H22" i="1"/>
  <c r="H21" i="1"/>
  <c r="H20" i="1"/>
  <c r="AD26" i="1"/>
  <c r="H19" i="1"/>
  <c r="M22" i="1"/>
  <c r="H18" i="1"/>
  <c r="M19" i="1"/>
  <c r="H17" i="1"/>
  <c r="M18" i="1"/>
  <c r="H16" i="1"/>
  <c r="U22" i="1"/>
  <c r="M17" i="1"/>
  <c r="H15" i="1"/>
  <c r="U19" i="1"/>
  <c r="H14" i="1"/>
  <c r="U18" i="1"/>
  <c r="H13" i="1"/>
  <c r="U17" i="1"/>
  <c r="H12" i="1"/>
  <c r="M13" i="1"/>
  <c r="H11" i="1"/>
  <c r="M10" i="1"/>
  <c r="H10" i="1"/>
  <c r="M9" i="1"/>
  <c r="H9" i="1"/>
  <c r="M8" i="1"/>
  <c r="H8" i="1"/>
  <c r="H7" i="1"/>
  <c r="O19" i="1" l="1"/>
  <c r="O29" i="4"/>
  <c r="N124" i="4"/>
  <c r="N143" i="7"/>
  <c r="O45" i="7"/>
  <c r="N165" i="7"/>
  <c r="O19" i="4"/>
  <c r="N123" i="4"/>
  <c r="O27" i="2"/>
  <c r="N136" i="2"/>
  <c r="N158" i="2"/>
  <c r="O36" i="3"/>
  <c r="N120" i="3"/>
  <c r="N163" i="7"/>
  <c r="O26" i="7"/>
  <c r="N141" i="7"/>
  <c r="N122" i="6"/>
  <c r="O10" i="6"/>
  <c r="O44" i="3"/>
  <c r="N138" i="3"/>
  <c r="N160" i="3"/>
  <c r="Q126" i="3"/>
  <c r="O9" i="3"/>
  <c r="N115" i="3"/>
  <c r="N8" i="7"/>
  <c r="O11" i="7"/>
  <c r="O12" i="7"/>
  <c r="O39" i="7"/>
  <c r="O49" i="7"/>
  <c r="O30" i="7"/>
  <c r="O31" i="7"/>
  <c r="O13" i="7"/>
  <c r="O40" i="7"/>
  <c r="O21" i="7"/>
  <c r="O47" i="7"/>
  <c r="O22" i="7"/>
  <c r="O38" i="7"/>
  <c r="O20" i="7"/>
  <c r="O48" i="7"/>
  <c r="P162" i="7"/>
  <c r="Q118" i="7"/>
  <c r="O164" i="7"/>
  <c r="O119" i="7"/>
  <c r="O128" i="7"/>
  <c r="P129" i="7"/>
  <c r="O159" i="7"/>
  <c r="O157" i="7"/>
  <c r="O131" i="7"/>
  <c r="P139" i="7"/>
  <c r="P114" i="7"/>
  <c r="O134" i="7"/>
  <c r="O156" i="7"/>
  <c r="P164" i="7"/>
  <c r="O121" i="7"/>
  <c r="O142" i="7"/>
  <c r="P140" i="7"/>
  <c r="O114" i="7"/>
  <c r="P118" i="7"/>
  <c r="Q121" i="7"/>
  <c r="Q119" i="7"/>
  <c r="O129" i="7"/>
  <c r="Q114" i="7"/>
  <c r="O126" i="7"/>
  <c r="O162" i="7"/>
  <c r="O135" i="7"/>
  <c r="P119" i="7"/>
  <c r="O139" i="7"/>
  <c r="O137" i="7"/>
  <c r="P126" i="7"/>
  <c r="O161" i="7"/>
  <c r="O118" i="7"/>
  <c r="P121" i="7"/>
  <c r="P128" i="7"/>
  <c r="P142" i="7"/>
  <c r="P131" i="7"/>
  <c r="O140" i="7"/>
  <c r="P161" i="7"/>
  <c r="O29" i="6"/>
  <c r="N124" i="6"/>
  <c r="N117" i="3"/>
  <c r="O37" i="3"/>
  <c r="O37" i="4"/>
  <c r="N117" i="4"/>
  <c r="N143" i="6"/>
  <c r="O45" i="6"/>
  <c r="N165" i="6"/>
  <c r="N116" i="2"/>
  <c r="O17" i="2"/>
  <c r="Q129" i="2"/>
  <c r="O19" i="7"/>
  <c r="N123" i="7"/>
  <c r="N136" i="7"/>
  <c r="N158" i="7"/>
  <c r="O27" i="7"/>
  <c r="N136" i="3"/>
  <c r="N158" i="3"/>
  <c r="O27" i="3"/>
  <c r="O46" i="6"/>
  <c r="N132" i="6"/>
  <c r="O36" i="6"/>
  <c r="N120" i="6"/>
  <c r="O26" i="3"/>
  <c r="N163" i="3"/>
  <c r="N141" i="3"/>
  <c r="O28" i="7"/>
  <c r="N130" i="7"/>
  <c r="N130" i="4"/>
  <c r="O28" i="4"/>
  <c r="O10" i="3"/>
  <c r="N122" i="3"/>
  <c r="N113" i="2"/>
  <c r="O18" i="2"/>
  <c r="N160" i="6"/>
  <c r="N138" i="6"/>
  <c r="O44" i="6"/>
  <c r="Q126" i="6"/>
  <c r="O9" i="2"/>
  <c r="N115" i="2"/>
  <c r="O9" i="6"/>
  <c r="N115" i="6"/>
  <c r="N125" i="7"/>
  <c r="O35" i="7"/>
  <c r="Q131" i="7"/>
  <c r="N8" i="3"/>
  <c r="O21" i="3"/>
  <c r="O30" i="3"/>
  <c r="O48" i="3"/>
  <c r="O11" i="3"/>
  <c r="O40" i="3"/>
  <c r="O39" i="3"/>
  <c r="O31" i="3"/>
  <c r="O12" i="3"/>
  <c r="O13" i="3"/>
  <c r="O22" i="3"/>
  <c r="O20" i="3"/>
  <c r="O47" i="3"/>
  <c r="O38" i="3"/>
  <c r="O49" i="3"/>
  <c r="O156" i="3"/>
  <c r="O126" i="3"/>
  <c r="O119" i="3"/>
  <c r="O118" i="3"/>
  <c r="O161" i="3"/>
  <c r="O129" i="3"/>
  <c r="O137" i="3"/>
  <c r="O131" i="3"/>
  <c r="O128" i="3"/>
  <c r="O121" i="3"/>
  <c r="P164" i="3"/>
  <c r="O162" i="3"/>
  <c r="O159" i="3"/>
  <c r="P121" i="3"/>
  <c r="Q118" i="3"/>
  <c r="P161" i="3"/>
  <c r="P140" i="3"/>
  <c r="P114" i="3"/>
  <c r="O157" i="3"/>
  <c r="P131" i="3"/>
  <c r="P139" i="3"/>
  <c r="P126" i="3"/>
  <c r="P119" i="3"/>
  <c r="P118" i="3"/>
  <c r="O135" i="3"/>
  <c r="P129" i="3"/>
  <c r="Q114" i="3"/>
  <c r="P128" i="3"/>
  <c r="Q119" i="3"/>
  <c r="P162" i="3"/>
  <c r="Q121" i="3"/>
  <c r="O164" i="3"/>
  <c r="O140" i="3"/>
  <c r="O134" i="3"/>
  <c r="P142" i="3"/>
  <c r="O114" i="3"/>
  <c r="O139" i="3"/>
  <c r="O142" i="3"/>
  <c r="N124" i="7"/>
  <c r="O29" i="7"/>
  <c r="O37" i="2"/>
  <c r="N117" i="2"/>
  <c r="N116" i="7"/>
  <c r="O17" i="7"/>
  <c r="Q129" i="7"/>
  <c r="O19" i="6"/>
  <c r="N123" i="6"/>
  <c r="O46" i="3"/>
  <c r="N132" i="3"/>
  <c r="N163" i="2"/>
  <c r="O26" i="2"/>
  <c r="N141" i="2"/>
  <c r="N130" i="3"/>
  <c r="O28" i="3"/>
  <c r="O18" i="4"/>
  <c r="N113" i="4"/>
  <c r="O44" i="7"/>
  <c r="N138" i="7"/>
  <c r="N160" i="7"/>
  <c r="Q126" i="7"/>
  <c r="O35" i="4"/>
  <c r="N125" i="4"/>
  <c r="Q131" i="4"/>
  <c r="N124" i="2"/>
  <c r="O29" i="2"/>
  <c r="O37" i="6"/>
  <c r="N117" i="6"/>
  <c r="N143" i="4"/>
  <c r="O45" i="4"/>
  <c r="N165" i="4"/>
  <c r="N143" i="3"/>
  <c r="O45" i="3"/>
  <c r="N165" i="3"/>
  <c r="N116" i="3"/>
  <c r="O17" i="3"/>
  <c r="Q129" i="3"/>
  <c r="N123" i="2"/>
  <c r="O19" i="2"/>
  <c r="N136" i="6"/>
  <c r="O27" i="6"/>
  <c r="N158" i="6"/>
  <c r="N132" i="2"/>
  <c r="O46" i="2"/>
  <c r="N132" i="7"/>
  <c r="O46" i="7"/>
  <c r="N120" i="2"/>
  <c r="O36" i="2"/>
  <c r="N141" i="4"/>
  <c r="N163" i="4"/>
  <c r="O26" i="4"/>
  <c r="N130" i="6"/>
  <c r="O28" i="6"/>
  <c r="N122" i="2"/>
  <c r="O10" i="2"/>
  <c r="N122" i="7"/>
  <c r="O10" i="7"/>
  <c r="O18" i="6"/>
  <c r="N113" i="6"/>
  <c r="O44" i="2"/>
  <c r="N160" i="2"/>
  <c r="N138" i="2"/>
  <c r="Q126" i="2"/>
  <c r="O9" i="4"/>
  <c r="N115" i="4"/>
  <c r="O35" i="3"/>
  <c r="N125" i="3"/>
  <c r="Q131" i="3"/>
  <c r="O35" i="2"/>
  <c r="N125" i="2"/>
  <c r="Q131" i="2"/>
  <c r="N8" i="6"/>
  <c r="O30" i="6"/>
  <c r="O11" i="6"/>
  <c r="O48" i="6"/>
  <c r="O39" i="6"/>
  <c r="O20" i="6"/>
  <c r="O13" i="6"/>
  <c r="O12" i="6"/>
  <c r="O47" i="6"/>
  <c r="O22" i="6"/>
  <c r="O21" i="6"/>
  <c r="O49" i="6"/>
  <c r="O38" i="6"/>
  <c r="O40" i="6"/>
  <c r="O31" i="6"/>
  <c r="Q114" i="6"/>
  <c r="O131" i="6"/>
  <c r="O121" i="6"/>
  <c r="O142" i="6"/>
  <c r="O118" i="6"/>
  <c r="P164" i="6"/>
  <c r="O128" i="6"/>
  <c r="O162" i="6"/>
  <c r="Q121" i="6"/>
  <c r="P139" i="6"/>
  <c r="O126" i="6"/>
  <c r="P129" i="6"/>
  <c r="P114" i="6"/>
  <c r="P119" i="6"/>
  <c r="O134" i="6"/>
  <c r="O161" i="6"/>
  <c r="O135" i="6"/>
  <c r="Q118" i="6"/>
  <c r="P162" i="6"/>
  <c r="Q119" i="6"/>
  <c r="O156" i="6"/>
  <c r="O164" i="6"/>
  <c r="O159" i="6"/>
  <c r="O129" i="6"/>
  <c r="O114" i="6"/>
  <c r="P131" i="6"/>
  <c r="P121" i="6"/>
  <c r="O119" i="6"/>
  <c r="P161" i="6"/>
  <c r="O137" i="6"/>
  <c r="O140" i="6"/>
  <c r="P118" i="6"/>
  <c r="O139" i="6"/>
  <c r="P128" i="6"/>
  <c r="P126" i="6"/>
  <c r="P142" i="6"/>
  <c r="P140" i="6"/>
  <c r="O157" i="6"/>
  <c r="N124" i="3"/>
  <c r="O29" i="3"/>
  <c r="O37" i="7"/>
  <c r="N117" i="7"/>
  <c r="O45" i="2"/>
  <c r="N143" i="2"/>
  <c r="N165" i="2"/>
  <c r="N116" i="4"/>
  <c r="O17" i="4"/>
  <c r="Q129" i="4"/>
  <c r="N116" i="6"/>
  <c r="O17" i="6"/>
  <c r="Q129" i="6"/>
  <c r="O19" i="3"/>
  <c r="N123" i="3"/>
  <c r="N158" i="4"/>
  <c r="O27" i="4"/>
  <c r="N136" i="4"/>
  <c r="N132" i="4"/>
  <c r="O46" i="4"/>
  <c r="O36" i="7"/>
  <c r="N120" i="7"/>
  <c r="O36" i="4"/>
  <c r="N120" i="4"/>
  <c r="O26" i="6"/>
  <c r="N163" i="6"/>
  <c r="N141" i="6"/>
  <c r="O28" i="2"/>
  <c r="N130" i="2"/>
  <c r="N122" i="4"/>
  <c r="O10" i="4"/>
  <c r="N113" i="3"/>
  <c r="O18" i="3"/>
  <c r="O18" i="7"/>
  <c r="N113" i="7"/>
  <c r="O44" i="4"/>
  <c r="N160" i="4"/>
  <c r="N138" i="4"/>
  <c r="Q126" i="4"/>
  <c r="O9" i="7"/>
  <c r="N115" i="7"/>
  <c r="O35" i="6"/>
  <c r="N125" i="6"/>
  <c r="Q131" i="6"/>
  <c r="N8" i="4"/>
  <c r="O31" i="4"/>
  <c r="O40" i="4"/>
  <c r="O20" i="4"/>
  <c r="O30" i="4"/>
  <c r="O12" i="4"/>
  <c r="O47" i="4"/>
  <c r="O39" i="4"/>
  <c r="O21" i="4"/>
  <c r="O49" i="4"/>
  <c r="O11" i="4"/>
  <c r="O48" i="4"/>
  <c r="O38" i="4"/>
  <c r="O22" i="4"/>
  <c r="O13" i="4"/>
  <c r="O121" i="4"/>
  <c r="O157" i="4"/>
  <c r="P164" i="4"/>
  <c r="P142" i="4"/>
  <c r="P114" i="4"/>
  <c r="P161" i="4"/>
  <c r="O119" i="4"/>
  <c r="Q118" i="4"/>
  <c r="O159" i="4"/>
  <c r="O134" i="4"/>
  <c r="P129" i="4"/>
  <c r="Q114" i="4"/>
  <c r="O161" i="4"/>
  <c r="P118" i="4"/>
  <c r="Q121" i="4"/>
  <c r="O126" i="4"/>
  <c r="O142" i="4"/>
  <c r="O114" i="4"/>
  <c r="O137" i="4"/>
  <c r="O128" i="4"/>
  <c r="Q119" i="4"/>
  <c r="O131" i="4"/>
  <c r="P126" i="4"/>
  <c r="O164" i="4"/>
  <c r="O140" i="4"/>
  <c r="P121" i="4"/>
  <c r="O162" i="4"/>
  <c r="O129" i="4"/>
  <c r="O139" i="4"/>
  <c r="O135" i="4"/>
  <c r="P140" i="4"/>
  <c r="P128" i="4"/>
  <c r="P119" i="4"/>
  <c r="P131" i="4"/>
  <c r="O118" i="4"/>
  <c r="P162" i="4"/>
  <c r="P139" i="4"/>
  <c r="O156" i="4"/>
  <c r="N8" i="2"/>
  <c r="O47" i="2"/>
  <c r="O30" i="2"/>
  <c r="O39" i="2"/>
  <c r="O12" i="2"/>
  <c r="O49" i="2"/>
  <c r="O31" i="2"/>
  <c r="O22" i="2"/>
  <c r="O20" i="2"/>
  <c r="O11" i="2"/>
  <c r="O40" i="2"/>
  <c r="O21" i="2"/>
  <c r="O38" i="2"/>
  <c r="O13" i="2"/>
  <c r="O48" i="2"/>
  <c r="P129" i="2"/>
  <c r="O157" i="2"/>
  <c r="Q121" i="2"/>
  <c r="O119" i="2"/>
  <c r="P128" i="2"/>
  <c r="O135" i="2"/>
  <c r="P118" i="2"/>
  <c r="P140" i="2"/>
  <c r="O126" i="2"/>
  <c r="O142" i="2"/>
  <c r="O128" i="2"/>
  <c r="O139" i="2"/>
  <c r="O131" i="2"/>
  <c r="O161" i="2"/>
  <c r="O121" i="2"/>
  <c r="O137" i="2"/>
  <c r="O134" i="2"/>
  <c r="Q119" i="2"/>
  <c r="P162" i="2"/>
  <c r="P164" i="2"/>
  <c r="P131" i="2"/>
  <c r="O118" i="2"/>
  <c r="O156" i="2"/>
  <c r="O140" i="2"/>
  <c r="Q114" i="2"/>
  <c r="Q118" i="2"/>
  <c r="O129" i="2"/>
  <c r="O159" i="2"/>
  <c r="P161" i="2"/>
  <c r="P121" i="2"/>
  <c r="P119" i="2"/>
  <c r="P126" i="2"/>
  <c r="O162" i="2"/>
  <c r="P142" i="2"/>
  <c r="P139" i="2"/>
  <c r="O164" i="2"/>
  <c r="P114" i="2"/>
  <c r="O114" i="2"/>
  <c r="O27" i="1"/>
  <c r="N138" i="1"/>
  <c r="O138" i="1" s="1"/>
  <c r="N132" i="1"/>
  <c r="Q132" i="1" s="1"/>
  <c r="N143" i="1"/>
  <c r="O143" i="1" s="1"/>
  <c r="N160" i="1"/>
  <c r="O160" i="1" s="1"/>
  <c r="N165" i="1"/>
  <c r="O165" i="1" s="1"/>
  <c r="P118" i="1"/>
  <c r="P121" i="1"/>
  <c r="Q126" i="1"/>
  <c r="P126" i="1"/>
  <c r="O121" i="1"/>
  <c r="N136" i="1"/>
  <c r="N141" i="1"/>
  <c r="N163" i="1"/>
  <c r="N158" i="1"/>
  <c r="N140" i="1"/>
  <c r="N135" i="1"/>
  <c r="N162" i="1"/>
  <c r="N157" i="1"/>
  <c r="N159" i="1"/>
  <c r="N164" i="1"/>
  <c r="N142" i="1"/>
  <c r="N137" i="1"/>
  <c r="N161" i="1"/>
  <c r="N156" i="1"/>
  <c r="N139" i="1"/>
  <c r="N134" i="1"/>
  <c r="O126" i="1"/>
  <c r="Q121" i="1"/>
  <c r="O118" i="1"/>
  <c r="Q118" i="1"/>
  <c r="N120" i="1"/>
  <c r="N119" i="1"/>
  <c r="N128" i="1"/>
  <c r="N122" i="1"/>
  <c r="N131" i="1"/>
  <c r="N125" i="1"/>
  <c r="N117" i="1"/>
  <c r="P117" i="1" s="1"/>
  <c r="N124" i="1"/>
  <c r="N114" i="1"/>
  <c r="Q114" i="1" s="1"/>
  <c r="N130" i="1"/>
  <c r="N116" i="1"/>
  <c r="Q116" i="1" s="1"/>
  <c r="N123" i="1"/>
  <c r="Q123" i="1" s="1"/>
  <c r="N129" i="1"/>
  <c r="N113" i="1"/>
  <c r="Q113" i="1" s="1"/>
  <c r="N115" i="1"/>
  <c r="Q115" i="1" s="1"/>
  <c r="N112" i="1"/>
  <c r="Q112" i="1" s="1"/>
  <c r="O35" i="1"/>
  <c r="O9" i="1"/>
  <c r="F6" i="5"/>
  <c r="O15" i="1" s="1"/>
  <c r="O40" i="1"/>
  <c r="O21" i="1"/>
  <c r="O48" i="1"/>
  <c r="O37" i="1"/>
  <c r="O18" i="1"/>
  <c r="O46" i="1"/>
  <c r="O36" i="1"/>
  <c r="O26" i="1"/>
  <c r="O29" i="1"/>
  <c r="O17" i="1"/>
  <c r="O28" i="1"/>
  <c r="O44" i="1"/>
  <c r="O45" i="1"/>
  <c r="O10" i="1"/>
  <c r="O30" i="1"/>
  <c r="O11" i="1"/>
  <c r="O38" i="1"/>
  <c r="O13" i="1"/>
  <c r="O12" i="1"/>
  <c r="O39" i="1"/>
  <c r="O31" i="1"/>
  <c r="O47" i="1"/>
  <c r="O49" i="1"/>
  <c r="O22" i="1"/>
  <c r="O20" i="1"/>
  <c r="O8" i="1"/>
  <c r="O132" i="1" l="1"/>
  <c r="P165" i="1"/>
  <c r="P132" i="1"/>
  <c r="O115" i="7"/>
  <c r="Q115" i="7"/>
  <c r="P115" i="7"/>
  <c r="P141" i="6"/>
  <c r="O141" i="6"/>
  <c r="O117" i="7"/>
  <c r="Q117" i="7"/>
  <c r="P117" i="7"/>
  <c r="Q130" i="3"/>
  <c r="P130" i="3"/>
  <c r="O130" i="3"/>
  <c r="O124" i="7"/>
  <c r="P124" i="7"/>
  <c r="Q124" i="7"/>
  <c r="O136" i="7"/>
  <c r="O136" i="2"/>
  <c r="O125" i="6"/>
  <c r="Q125" i="6"/>
  <c r="P125" i="6"/>
  <c r="O160" i="4"/>
  <c r="O130" i="2"/>
  <c r="Q130" i="2"/>
  <c r="P130" i="2"/>
  <c r="O163" i="6"/>
  <c r="P163" i="6"/>
  <c r="O136" i="4"/>
  <c r="P123" i="3"/>
  <c r="Q123" i="3"/>
  <c r="O123" i="3"/>
  <c r="P143" i="2"/>
  <c r="O143" i="2"/>
  <c r="P115" i="4"/>
  <c r="O115" i="4"/>
  <c r="Q115" i="4"/>
  <c r="O138" i="2"/>
  <c r="P113" i="6"/>
  <c r="O113" i="6"/>
  <c r="Q113" i="6"/>
  <c r="Q122" i="7"/>
  <c r="P122" i="7"/>
  <c r="O122" i="7"/>
  <c r="Q132" i="7"/>
  <c r="O132" i="7"/>
  <c r="P132" i="7"/>
  <c r="O165" i="3"/>
  <c r="P165" i="3"/>
  <c r="O165" i="4"/>
  <c r="P165" i="4"/>
  <c r="Q117" i="6"/>
  <c r="P117" i="6"/>
  <c r="O117" i="6"/>
  <c r="P124" i="2"/>
  <c r="O124" i="2"/>
  <c r="Q124" i="2"/>
  <c r="O138" i="7"/>
  <c r="Q123" i="6"/>
  <c r="P123" i="6"/>
  <c r="O123" i="6"/>
  <c r="O115" i="6"/>
  <c r="Q115" i="6"/>
  <c r="P115" i="6"/>
  <c r="O138" i="6"/>
  <c r="P113" i="2"/>
  <c r="O113" i="2"/>
  <c r="Q113" i="2"/>
  <c r="O130" i="7"/>
  <c r="Q130" i="7"/>
  <c r="P130" i="7"/>
  <c r="P163" i="3"/>
  <c r="O163" i="3"/>
  <c r="O165" i="6"/>
  <c r="P165" i="6"/>
  <c r="L165" i="6" s="1"/>
  <c r="P117" i="4"/>
  <c r="Q117" i="4"/>
  <c r="O117" i="4"/>
  <c r="P117" i="3"/>
  <c r="Q117" i="3"/>
  <c r="O117" i="3"/>
  <c r="O115" i="3"/>
  <c r="Q115" i="3"/>
  <c r="P115" i="3"/>
  <c r="O160" i="3"/>
  <c r="O138" i="4"/>
  <c r="Q113" i="3"/>
  <c r="P113" i="3"/>
  <c r="O113" i="3"/>
  <c r="P165" i="2"/>
  <c r="O165" i="2"/>
  <c r="L164" i="6"/>
  <c r="O122" i="2"/>
  <c r="Q122" i="2"/>
  <c r="P122" i="2"/>
  <c r="O125" i="4"/>
  <c r="P125" i="4"/>
  <c r="Q125" i="4"/>
  <c r="O160" i="7"/>
  <c r="O163" i="2"/>
  <c r="P163" i="2"/>
  <c r="Q117" i="2"/>
  <c r="P117" i="2"/>
  <c r="O117" i="2"/>
  <c r="Q115" i="2"/>
  <c r="O115" i="2"/>
  <c r="P115" i="2"/>
  <c r="P120" i="6"/>
  <c r="O120" i="6"/>
  <c r="Q120" i="6"/>
  <c r="O141" i="7"/>
  <c r="P141" i="7"/>
  <c r="N112" i="4"/>
  <c r="O8" i="4"/>
  <c r="Q128" i="4"/>
  <c r="P116" i="6"/>
  <c r="Q116" i="6"/>
  <c r="O116" i="6"/>
  <c r="P116" i="4"/>
  <c r="O116" i="4"/>
  <c r="Q116" i="4"/>
  <c r="P125" i="2"/>
  <c r="O125" i="2"/>
  <c r="Q125" i="2"/>
  <c r="O125" i="3"/>
  <c r="P125" i="3"/>
  <c r="Q125" i="3"/>
  <c r="O160" i="2"/>
  <c r="O163" i="4"/>
  <c r="P163" i="4"/>
  <c r="P120" i="2"/>
  <c r="Q120" i="2"/>
  <c r="O120" i="2"/>
  <c r="O158" i="6"/>
  <c r="P141" i="2"/>
  <c r="O141" i="2"/>
  <c r="Q132" i="3"/>
  <c r="P132" i="3"/>
  <c r="O132" i="3"/>
  <c r="O116" i="7"/>
  <c r="P116" i="7"/>
  <c r="Q116" i="7"/>
  <c r="O160" i="6"/>
  <c r="P123" i="7"/>
  <c r="O123" i="7"/>
  <c r="Q123" i="7"/>
  <c r="O138" i="3"/>
  <c r="Q122" i="6"/>
  <c r="P122" i="6"/>
  <c r="O122" i="6"/>
  <c r="O163" i="7"/>
  <c r="P163" i="7"/>
  <c r="P165" i="7"/>
  <c r="L165" i="7" s="1"/>
  <c r="O165" i="7"/>
  <c r="O124" i="4"/>
  <c r="Q124" i="4"/>
  <c r="P124" i="4"/>
  <c r="Q113" i="7"/>
  <c r="O113" i="7"/>
  <c r="P113" i="7"/>
  <c r="Q120" i="4"/>
  <c r="P120" i="4"/>
  <c r="K120" i="4" s="1"/>
  <c r="O120" i="4"/>
  <c r="O124" i="3"/>
  <c r="P124" i="3"/>
  <c r="Q124" i="3"/>
  <c r="L161" i="6"/>
  <c r="P132" i="2"/>
  <c r="Q132" i="2"/>
  <c r="O132" i="2"/>
  <c r="O136" i="6"/>
  <c r="O113" i="4"/>
  <c r="Q113" i="4"/>
  <c r="P113" i="4"/>
  <c r="O141" i="3"/>
  <c r="P141" i="3"/>
  <c r="O136" i="3"/>
  <c r="Q120" i="3"/>
  <c r="O120" i="3"/>
  <c r="P120" i="3"/>
  <c r="P143" i="7"/>
  <c r="O143" i="7"/>
  <c r="O8" i="2"/>
  <c r="N112" i="2"/>
  <c r="Q128" i="2"/>
  <c r="O122" i="4"/>
  <c r="Q122" i="4"/>
  <c r="P122" i="4"/>
  <c r="Q120" i="7"/>
  <c r="O120" i="7"/>
  <c r="P120" i="7"/>
  <c r="K120" i="7" s="1"/>
  <c r="O132" i="4"/>
  <c r="P132" i="4"/>
  <c r="Q132" i="4"/>
  <c r="O158" i="4"/>
  <c r="L118" i="6"/>
  <c r="N112" i="6"/>
  <c r="O8" i="6"/>
  <c r="Q128" i="6"/>
  <c r="O130" i="6"/>
  <c r="Q130" i="6"/>
  <c r="P130" i="6"/>
  <c r="O141" i="4"/>
  <c r="P141" i="4"/>
  <c r="Q123" i="2"/>
  <c r="O123" i="2"/>
  <c r="P123" i="2"/>
  <c r="O116" i="3"/>
  <c r="P116" i="3"/>
  <c r="Q116" i="3"/>
  <c r="P143" i="3"/>
  <c r="O143" i="3"/>
  <c r="P143" i="4"/>
  <c r="O143" i="4"/>
  <c r="N112" i="3"/>
  <c r="O8" i="3"/>
  <c r="Q128" i="3"/>
  <c r="O125" i="7"/>
  <c r="Q125" i="7"/>
  <c r="P125" i="7"/>
  <c r="K125" i="7" s="1"/>
  <c r="O122" i="3"/>
  <c r="P122" i="3"/>
  <c r="Q122" i="3"/>
  <c r="O130" i="4"/>
  <c r="P130" i="4"/>
  <c r="Q130" i="4"/>
  <c r="P132" i="6"/>
  <c r="Q132" i="6"/>
  <c r="O132" i="6"/>
  <c r="O158" i="3"/>
  <c r="O158" i="7"/>
  <c r="Q116" i="2"/>
  <c r="P116" i="2"/>
  <c r="O116" i="2"/>
  <c r="P143" i="6"/>
  <c r="K143" i="6" s="1"/>
  <c r="O143" i="6"/>
  <c r="Q124" i="6"/>
  <c r="P124" i="6"/>
  <c r="O124" i="6"/>
  <c r="N112" i="7"/>
  <c r="O8" i="7"/>
  <c r="Q128" i="7"/>
  <c r="O158" i="2"/>
  <c r="O123" i="4"/>
  <c r="Q123" i="4"/>
  <c r="P123" i="4"/>
  <c r="Q128" i="1"/>
  <c r="P128" i="1"/>
  <c r="Q125" i="1"/>
  <c r="P125" i="1"/>
  <c r="Q131" i="1"/>
  <c r="P131" i="1"/>
  <c r="Q124" i="1"/>
  <c r="P124" i="1"/>
  <c r="Q130" i="1"/>
  <c r="P130" i="1"/>
  <c r="P123" i="1"/>
  <c r="Q129" i="1"/>
  <c r="P129" i="1"/>
  <c r="P122" i="1"/>
  <c r="Q122" i="1"/>
  <c r="O120" i="1"/>
  <c r="P120" i="1"/>
  <c r="Q119" i="1"/>
  <c r="P119" i="1"/>
  <c r="O137" i="1"/>
  <c r="O159" i="1"/>
  <c r="O140" i="1"/>
  <c r="O158" i="1"/>
  <c r="O139" i="1"/>
  <c r="O142" i="1"/>
  <c r="O157" i="1"/>
  <c r="P163" i="1"/>
  <c r="O163" i="1"/>
  <c r="O156" i="1"/>
  <c r="O164" i="1"/>
  <c r="P164" i="1"/>
  <c r="P162" i="1"/>
  <c r="O162" i="1"/>
  <c r="O141" i="1"/>
  <c r="O134" i="1"/>
  <c r="O161" i="1"/>
  <c r="P161" i="1"/>
  <c r="O135" i="1"/>
  <c r="O136" i="1"/>
  <c r="Q120" i="1"/>
  <c r="O117" i="1"/>
  <c r="Q117" i="1"/>
  <c r="O116" i="1"/>
  <c r="O113" i="1"/>
  <c r="O114" i="1"/>
  <c r="O112" i="1"/>
  <c r="O115" i="1"/>
  <c r="O131" i="1"/>
  <c r="O125" i="1"/>
  <c r="O129" i="1"/>
  <c r="O123" i="1"/>
  <c r="O124" i="1"/>
  <c r="O130" i="1"/>
  <c r="O119" i="1"/>
  <c r="O128" i="1"/>
  <c r="P112" i="1"/>
  <c r="P114" i="1"/>
  <c r="P113" i="1"/>
  <c r="P115" i="1"/>
  <c r="P116" i="1"/>
  <c r="F7" i="5"/>
  <c r="O24" i="1" s="1"/>
  <c r="L120" i="6" l="1"/>
  <c r="L120" i="3"/>
  <c r="L120" i="2"/>
  <c r="L119" i="4"/>
  <c r="K143" i="3"/>
  <c r="K143" i="7"/>
  <c r="K120" i="6"/>
  <c r="L163" i="2"/>
  <c r="K126" i="3"/>
  <c r="L118" i="2"/>
  <c r="K141" i="4"/>
  <c r="K118" i="2"/>
  <c r="K119" i="3"/>
  <c r="L163" i="3"/>
  <c r="K121" i="4"/>
  <c r="K142" i="7"/>
  <c r="L121" i="7"/>
  <c r="L126" i="3"/>
  <c r="L121" i="6"/>
  <c r="L161" i="3"/>
  <c r="L126" i="4"/>
  <c r="K121" i="2"/>
  <c r="K120" i="3"/>
  <c r="K124" i="4"/>
  <c r="L131" i="6"/>
  <c r="R131" i="6" s="1"/>
  <c r="S131" i="6" s="1"/>
  <c r="K120" i="2"/>
  <c r="K140" i="6"/>
  <c r="L119" i="3"/>
  <c r="L124" i="6"/>
  <c r="L130" i="4"/>
  <c r="R130" i="4" s="1"/>
  <c r="S130" i="4" s="1"/>
  <c r="L125" i="7"/>
  <c r="L162" i="3"/>
  <c r="K142" i="3"/>
  <c r="K140" i="3"/>
  <c r="K125" i="3"/>
  <c r="K125" i="2"/>
  <c r="K119" i="2"/>
  <c r="K123" i="6"/>
  <c r="L165" i="4"/>
  <c r="L122" i="3"/>
  <c r="L120" i="7"/>
  <c r="K126" i="4"/>
  <c r="K140" i="7"/>
  <c r="K126" i="7"/>
  <c r="K141" i="2"/>
  <c r="L162" i="6"/>
  <c r="L122" i="2"/>
  <c r="L117" i="4"/>
  <c r="L132" i="6"/>
  <c r="R132" i="6" s="1"/>
  <c r="L130" i="6"/>
  <c r="R130" i="6" s="1"/>
  <c r="K140" i="4"/>
  <c r="L131" i="3"/>
  <c r="R131" i="3" s="1"/>
  <c r="L124" i="3"/>
  <c r="L119" i="2"/>
  <c r="L124" i="4"/>
  <c r="L123" i="7"/>
  <c r="L118" i="4"/>
  <c r="L162" i="4"/>
  <c r="K139" i="2"/>
  <c r="K141" i="7"/>
  <c r="L129" i="2"/>
  <c r="R129" i="2" s="1"/>
  <c r="L118" i="3"/>
  <c r="K117" i="2"/>
  <c r="K125" i="4"/>
  <c r="L161" i="2"/>
  <c r="K139" i="7"/>
  <c r="K119" i="7"/>
  <c r="K117" i="4"/>
  <c r="L130" i="7"/>
  <c r="R130" i="7" s="1"/>
  <c r="K118" i="3"/>
  <c r="L123" i="6"/>
  <c r="L132" i="7"/>
  <c r="R132" i="7" s="1"/>
  <c r="L123" i="3"/>
  <c r="L163" i="6"/>
  <c r="L125" i="6"/>
  <c r="K124" i="7"/>
  <c r="L130" i="3"/>
  <c r="R130" i="3" s="1"/>
  <c r="L122" i="6"/>
  <c r="K119" i="6"/>
  <c r="K124" i="2"/>
  <c r="K125" i="6"/>
  <c r="L124" i="7"/>
  <c r="L132" i="4"/>
  <c r="R132" i="4" s="1"/>
  <c r="K123" i="4"/>
  <c r="L128" i="7"/>
  <c r="R128" i="7" s="1"/>
  <c r="L162" i="7"/>
  <c r="K122" i="3"/>
  <c r="L128" i="3"/>
  <c r="R128" i="3" s="1"/>
  <c r="K142" i="6"/>
  <c r="L129" i="6"/>
  <c r="R129" i="6" s="1"/>
  <c r="K122" i="4"/>
  <c r="K142" i="4"/>
  <c r="L128" i="2"/>
  <c r="R128" i="2" s="1"/>
  <c r="K140" i="2"/>
  <c r="K142" i="2"/>
  <c r="K124" i="3"/>
  <c r="L120" i="4"/>
  <c r="L164" i="4"/>
  <c r="L163" i="7"/>
  <c r="L132" i="3"/>
  <c r="R132" i="3" s="1"/>
  <c r="L126" i="7"/>
  <c r="L163" i="4"/>
  <c r="L125" i="2"/>
  <c r="K121" i="6"/>
  <c r="Q112" i="4"/>
  <c r="L113" i="4" s="1"/>
  <c r="P112" i="4"/>
  <c r="K113" i="4" s="1"/>
  <c r="O112" i="4"/>
  <c r="L121" i="2"/>
  <c r="L117" i="3"/>
  <c r="L117" i="2"/>
  <c r="L131" i="2"/>
  <c r="R131" i="2" s="1"/>
  <c r="L164" i="7"/>
  <c r="K117" i="3"/>
  <c r="L164" i="3"/>
  <c r="L124" i="2"/>
  <c r="K117" i="6"/>
  <c r="L165" i="3"/>
  <c r="K122" i="7"/>
  <c r="K123" i="3"/>
  <c r="K119" i="4"/>
  <c r="K117" i="7"/>
  <c r="K141" i="6"/>
  <c r="L128" i="6"/>
  <c r="R128" i="6" s="1"/>
  <c r="L131" i="7"/>
  <c r="R131" i="7" s="1"/>
  <c r="L125" i="4"/>
  <c r="K118" i="6"/>
  <c r="L130" i="2"/>
  <c r="R130" i="2" s="1"/>
  <c r="K126" i="2"/>
  <c r="O112" i="7"/>
  <c r="Q112" i="7"/>
  <c r="L115" i="7" s="1"/>
  <c r="P112" i="7"/>
  <c r="K116" i="7" s="1"/>
  <c r="P112" i="3"/>
  <c r="O112" i="3"/>
  <c r="Q112" i="3"/>
  <c r="L116" i="3" s="1"/>
  <c r="L129" i="7"/>
  <c r="R129" i="7" s="1"/>
  <c r="K123" i="2"/>
  <c r="L129" i="4"/>
  <c r="R129" i="4" s="1"/>
  <c r="L123" i="4"/>
  <c r="K118" i="7"/>
  <c r="K124" i="6"/>
  <c r="K143" i="4"/>
  <c r="L123" i="2"/>
  <c r="L126" i="2"/>
  <c r="P112" i="6"/>
  <c r="K115" i="6" s="1"/>
  <c r="O112" i="6"/>
  <c r="Q112" i="6"/>
  <c r="L116" i="6" s="1"/>
  <c r="L122" i="4"/>
  <c r="R122" i="4" s="1"/>
  <c r="R28" i="4" s="1"/>
  <c r="K118" i="4"/>
  <c r="P112" i="2"/>
  <c r="K116" i="2" s="1"/>
  <c r="O112" i="2"/>
  <c r="Q112" i="2"/>
  <c r="L116" i="2" s="1"/>
  <c r="L162" i="2"/>
  <c r="K141" i="3"/>
  <c r="K139" i="3"/>
  <c r="L132" i="2"/>
  <c r="R132" i="2" s="1"/>
  <c r="K139" i="6"/>
  <c r="K122" i="6"/>
  <c r="L118" i="7"/>
  <c r="K121" i="7"/>
  <c r="K123" i="7"/>
  <c r="L126" i="6"/>
  <c r="L121" i="3"/>
  <c r="L131" i="4"/>
  <c r="R131" i="4" s="1"/>
  <c r="L125" i="3"/>
  <c r="K126" i="6"/>
  <c r="L128" i="4"/>
  <c r="R128" i="4" s="1"/>
  <c r="L121" i="4"/>
  <c r="L164" i="2"/>
  <c r="L129" i="3"/>
  <c r="R129" i="3" s="1"/>
  <c r="K122" i="2"/>
  <c r="L165" i="2"/>
  <c r="L119" i="7"/>
  <c r="L161" i="7"/>
  <c r="K121" i="3"/>
  <c r="L117" i="6"/>
  <c r="L122" i="7"/>
  <c r="L119" i="6"/>
  <c r="K143" i="2"/>
  <c r="L161" i="4"/>
  <c r="K139" i="4"/>
  <c r="L117" i="7"/>
  <c r="K124" i="1"/>
  <c r="K126" i="1"/>
  <c r="R126" i="3" s="1"/>
  <c r="K125" i="1"/>
  <c r="L129" i="1"/>
  <c r="R129" i="1" s="1"/>
  <c r="L128" i="1"/>
  <c r="R128" i="1" s="1"/>
  <c r="L123" i="1"/>
  <c r="L124" i="1"/>
  <c r="L132" i="1"/>
  <c r="R132" i="1" s="1"/>
  <c r="L131" i="1"/>
  <c r="R131" i="1" s="1"/>
  <c r="L126" i="1"/>
  <c r="L122" i="1"/>
  <c r="L130" i="1"/>
  <c r="R130" i="1" s="1"/>
  <c r="L125" i="1"/>
  <c r="K123" i="1"/>
  <c r="K122" i="1"/>
  <c r="L161" i="1"/>
  <c r="L164" i="1"/>
  <c r="L162" i="1"/>
  <c r="L163" i="1"/>
  <c r="L165" i="1"/>
  <c r="L117" i="1"/>
  <c r="L121" i="1"/>
  <c r="L118" i="1"/>
  <c r="L119" i="1"/>
  <c r="L120" i="1"/>
  <c r="L114" i="1"/>
  <c r="L116" i="1"/>
  <c r="L113" i="1"/>
  <c r="L112" i="1"/>
  <c r="L115" i="1"/>
  <c r="O122" i="1"/>
  <c r="K115" i="1"/>
  <c r="K119" i="1"/>
  <c r="K121" i="1"/>
  <c r="K116" i="1"/>
  <c r="K112" i="1"/>
  <c r="K120" i="1"/>
  <c r="K118" i="1"/>
  <c r="K117" i="1"/>
  <c r="K113" i="1"/>
  <c r="K114" i="1"/>
  <c r="F8" i="5"/>
  <c r="O33" i="1" l="1"/>
  <c r="F9" i="5"/>
  <c r="R122" i="7"/>
  <c r="R48" i="7" s="1"/>
  <c r="R9" i="4"/>
  <c r="R22" i="4"/>
  <c r="R49" i="4"/>
  <c r="R26" i="4"/>
  <c r="R45" i="4"/>
  <c r="R37" i="4"/>
  <c r="R8" i="4"/>
  <c r="R44" i="4"/>
  <c r="R12" i="4"/>
  <c r="R31" i="4"/>
  <c r="R36" i="4"/>
  <c r="R18" i="4"/>
  <c r="R27" i="4"/>
  <c r="R39" i="4"/>
  <c r="R30" i="4"/>
  <c r="R17" i="4"/>
  <c r="R48" i="4"/>
  <c r="R38" i="4"/>
  <c r="R21" i="4"/>
  <c r="R13" i="4"/>
  <c r="R39" i="7"/>
  <c r="R30" i="7"/>
  <c r="R9" i="7"/>
  <c r="R44" i="7"/>
  <c r="R31" i="7"/>
  <c r="R49" i="7"/>
  <c r="R45" i="7"/>
  <c r="R36" i="7"/>
  <c r="R8" i="7"/>
  <c r="R26" i="7"/>
  <c r="R13" i="7"/>
  <c r="R21" i="7"/>
  <c r="R18" i="7"/>
  <c r="R38" i="7"/>
  <c r="R12" i="7"/>
  <c r="R22" i="7"/>
  <c r="R27" i="7"/>
  <c r="R17" i="7"/>
  <c r="R37" i="7"/>
  <c r="L115" i="3"/>
  <c r="K115" i="7"/>
  <c r="K115" i="4"/>
  <c r="S126" i="3"/>
  <c r="R125" i="4"/>
  <c r="S125" i="4" s="1"/>
  <c r="K113" i="2"/>
  <c r="L113" i="3"/>
  <c r="L116" i="4"/>
  <c r="R123" i="3"/>
  <c r="S123" i="3" s="1"/>
  <c r="R123" i="6"/>
  <c r="R123" i="7"/>
  <c r="S123" i="7" s="1"/>
  <c r="R124" i="3"/>
  <c r="R29" i="3" s="1"/>
  <c r="K116" i="4"/>
  <c r="R122" i="3"/>
  <c r="R47" i="3" s="1"/>
  <c r="R126" i="6"/>
  <c r="R126" i="2"/>
  <c r="R123" i="4"/>
  <c r="R19" i="4" s="1"/>
  <c r="R126" i="7"/>
  <c r="R124" i="7"/>
  <c r="R29" i="7" s="1"/>
  <c r="R122" i="6"/>
  <c r="R124" i="4"/>
  <c r="S124" i="4" s="1"/>
  <c r="R122" i="2"/>
  <c r="R46" i="2" s="1"/>
  <c r="R125" i="7"/>
  <c r="R126" i="4"/>
  <c r="R125" i="3"/>
  <c r="R35" i="3" s="1"/>
  <c r="R123" i="2"/>
  <c r="S123" i="2" s="1"/>
  <c r="R124" i="2"/>
  <c r="R125" i="2"/>
  <c r="S125" i="2" s="1"/>
  <c r="R125" i="6"/>
  <c r="S125" i="6" s="1"/>
  <c r="L115" i="4"/>
  <c r="L115" i="2"/>
  <c r="L113" i="2"/>
  <c r="L113" i="7"/>
  <c r="R124" i="6"/>
  <c r="S126" i="6"/>
  <c r="K112" i="3"/>
  <c r="K114" i="3"/>
  <c r="S132" i="4"/>
  <c r="R46" i="4"/>
  <c r="S122" i="4"/>
  <c r="R10" i="4"/>
  <c r="S129" i="7"/>
  <c r="R20" i="7"/>
  <c r="K112" i="7"/>
  <c r="K114" i="7"/>
  <c r="S130" i="2"/>
  <c r="K113" i="6"/>
  <c r="N170" i="4"/>
  <c r="N168" i="4"/>
  <c r="N169" i="4"/>
  <c r="S132" i="7"/>
  <c r="R46" i="7"/>
  <c r="AL33" i="7"/>
  <c r="AL32" i="7"/>
  <c r="AL35" i="7"/>
  <c r="AL31" i="7"/>
  <c r="AL34" i="7"/>
  <c r="K113" i="3"/>
  <c r="R133" i="6"/>
  <c r="M151" i="6" s="1"/>
  <c r="S130" i="6"/>
  <c r="R28" i="6"/>
  <c r="S129" i="3"/>
  <c r="R20" i="3"/>
  <c r="S130" i="3"/>
  <c r="R28" i="3"/>
  <c r="S132" i="2"/>
  <c r="S122" i="7"/>
  <c r="R10" i="7"/>
  <c r="R133" i="4"/>
  <c r="M151" i="4" s="1"/>
  <c r="S128" i="4"/>
  <c r="R11" i="4"/>
  <c r="S131" i="4"/>
  <c r="R40" i="4"/>
  <c r="AL31" i="3"/>
  <c r="AL33" i="3"/>
  <c r="AL32" i="3"/>
  <c r="AL35" i="3"/>
  <c r="AL34" i="3"/>
  <c r="L112" i="6"/>
  <c r="L114" i="6"/>
  <c r="L112" i="3"/>
  <c r="L114" i="3"/>
  <c r="L112" i="7"/>
  <c r="L114" i="7"/>
  <c r="S131" i="7"/>
  <c r="R40" i="7"/>
  <c r="N168" i="7"/>
  <c r="N170" i="7"/>
  <c r="N169" i="7"/>
  <c r="S131" i="2"/>
  <c r="R40" i="2"/>
  <c r="K112" i="4"/>
  <c r="K114" i="4"/>
  <c r="S126" i="7"/>
  <c r="R47" i="7"/>
  <c r="AL34" i="2"/>
  <c r="S129" i="6"/>
  <c r="R20" i="6"/>
  <c r="S128" i="3"/>
  <c r="R133" i="3"/>
  <c r="M151" i="3" s="1"/>
  <c r="R11" i="3"/>
  <c r="R133" i="7"/>
  <c r="M151" i="7" s="1"/>
  <c r="S128" i="7"/>
  <c r="R11" i="7"/>
  <c r="L113" i="6"/>
  <c r="R10" i="6"/>
  <c r="S123" i="6"/>
  <c r="R19" i="6"/>
  <c r="S130" i="7"/>
  <c r="R28" i="7"/>
  <c r="S129" i="2"/>
  <c r="S131" i="3"/>
  <c r="R40" i="3"/>
  <c r="S132" i="6"/>
  <c r="R46" i="6"/>
  <c r="AL31" i="4"/>
  <c r="AL35" i="4"/>
  <c r="AL33" i="4"/>
  <c r="AL32" i="4"/>
  <c r="AL34" i="4"/>
  <c r="N170" i="6"/>
  <c r="N169" i="6"/>
  <c r="AL35" i="6"/>
  <c r="AL33" i="6"/>
  <c r="AL34" i="6"/>
  <c r="AL31" i="6"/>
  <c r="AL32" i="6"/>
  <c r="K112" i="6"/>
  <c r="K114" i="6"/>
  <c r="S128" i="6"/>
  <c r="R11" i="6"/>
  <c r="AL35" i="2"/>
  <c r="AL32" i="2"/>
  <c r="AL31" i="2"/>
  <c r="AL33" i="2"/>
  <c r="L112" i="2"/>
  <c r="L114" i="2"/>
  <c r="N169" i="2"/>
  <c r="N170" i="2"/>
  <c r="N168" i="2"/>
  <c r="K116" i="6"/>
  <c r="K113" i="7"/>
  <c r="K115" i="2"/>
  <c r="K112" i="2"/>
  <c r="K114" i="2"/>
  <c r="K116" i="3"/>
  <c r="S129" i="4"/>
  <c r="R20" i="4"/>
  <c r="L115" i="6"/>
  <c r="K115" i="3"/>
  <c r="L112" i="4"/>
  <c r="L114" i="4"/>
  <c r="S132" i="3"/>
  <c r="R46" i="3"/>
  <c r="R133" i="2"/>
  <c r="M151" i="2" s="1"/>
  <c r="S128" i="2"/>
  <c r="R11" i="2"/>
  <c r="N168" i="3"/>
  <c r="N170" i="3"/>
  <c r="N169" i="3"/>
  <c r="L116" i="7"/>
  <c r="N168" i="6"/>
  <c r="W37" i="7"/>
  <c r="W35" i="7"/>
  <c r="W36" i="7"/>
  <c r="W39" i="7"/>
  <c r="W38" i="7"/>
  <c r="W36" i="6"/>
  <c r="W36" i="2"/>
  <c r="W35" i="2"/>
  <c r="W39" i="6"/>
  <c r="W38" i="6"/>
  <c r="W37" i="6"/>
  <c r="W37" i="4"/>
  <c r="W38" i="3"/>
  <c r="W37" i="3"/>
  <c r="W36" i="3"/>
  <c r="W39" i="2"/>
  <c r="W35" i="6"/>
  <c r="W39" i="4"/>
  <c r="W38" i="4"/>
  <c r="W35" i="4"/>
  <c r="W39" i="3"/>
  <c r="W38" i="2"/>
  <c r="W36" i="4"/>
  <c r="W35" i="3"/>
  <c r="W37" i="2"/>
  <c r="W40" i="4"/>
  <c r="W22" i="4"/>
  <c r="W40" i="3"/>
  <c r="W40" i="7"/>
  <c r="W22" i="7"/>
  <c r="W22" i="6"/>
  <c r="W22" i="2"/>
  <c r="W40" i="2"/>
  <c r="W22" i="3"/>
  <c r="W40" i="6"/>
  <c r="W21" i="7"/>
  <c r="W20" i="7"/>
  <c r="W19" i="7"/>
  <c r="W18" i="7"/>
  <c r="W17" i="6"/>
  <c r="W17" i="7"/>
  <c r="W21" i="6"/>
  <c r="W20" i="6"/>
  <c r="W19" i="3"/>
  <c r="W21" i="2"/>
  <c r="W17" i="2"/>
  <c r="W21" i="4"/>
  <c r="W20" i="4"/>
  <c r="W18" i="3"/>
  <c r="W19" i="4"/>
  <c r="W17" i="3"/>
  <c r="W20" i="3"/>
  <c r="W19" i="6"/>
  <c r="W18" i="6"/>
  <c r="W20" i="2"/>
  <c r="W18" i="4"/>
  <c r="W17" i="4"/>
  <c r="W21" i="3"/>
  <c r="W19" i="2"/>
  <c r="W18" i="2"/>
  <c r="W17" i="1"/>
  <c r="W21" i="1"/>
  <c r="W20" i="1"/>
  <c r="W19" i="1"/>
  <c r="W18" i="1"/>
  <c r="W39" i="1"/>
  <c r="W35" i="1"/>
  <c r="W38" i="1"/>
  <c r="W37" i="1"/>
  <c r="W36" i="1"/>
  <c r="R47" i="6" l="1"/>
  <c r="R20" i="2"/>
  <c r="R19" i="2"/>
  <c r="R28" i="2"/>
  <c r="R29" i="2"/>
  <c r="R35" i="2"/>
  <c r="R47" i="2"/>
  <c r="S125" i="3"/>
  <c r="S123" i="4"/>
  <c r="S124" i="3"/>
  <c r="S126" i="2"/>
  <c r="S122" i="6"/>
  <c r="R45" i="6"/>
  <c r="R27" i="6"/>
  <c r="R22" i="6"/>
  <c r="R13" i="6"/>
  <c r="R26" i="6"/>
  <c r="R18" i="6"/>
  <c r="R30" i="6"/>
  <c r="R38" i="6"/>
  <c r="R48" i="6"/>
  <c r="R37" i="6"/>
  <c r="R17" i="6"/>
  <c r="R31" i="6"/>
  <c r="R12" i="6"/>
  <c r="R21" i="6"/>
  <c r="R8" i="6"/>
  <c r="R36" i="6"/>
  <c r="R9" i="6"/>
  <c r="R49" i="6"/>
  <c r="R39" i="6"/>
  <c r="R44" i="6"/>
  <c r="R40" i="6"/>
  <c r="R127" i="7"/>
  <c r="M150" i="7" s="1"/>
  <c r="R17" i="2"/>
  <c r="R38" i="2"/>
  <c r="R31" i="2"/>
  <c r="R18" i="2"/>
  <c r="R21" i="2"/>
  <c r="R13" i="2"/>
  <c r="R30" i="2"/>
  <c r="R27" i="2"/>
  <c r="R8" i="2"/>
  <c r="R44" i="2"/>
  <c r="R26" i="2"/>
  <c r="R48" i="2"/>
  <c r="R22" i="2"/>
  <c r="R12" i="2"/>
  <c r="R45" i="2"/>
  <c r="R37" i="2"/>
  <c r="R9" i="2"/>
  <c r="R49" i="2"/>
  <c r="R39" i="2"/>
  <c r="R36" i="2"/>
  <c r="R27" i="3"/>
  <c r="R18" i="3"/>
  <c r="R8" i="3"/>
  <c r="R49" i="3"/>
  <c r="R21" i="3"/>
  <c r="R22" i="3"/>
  <c r="R36" i="3"/>
  <c r="R17" i="3"/>
  <c r="R30" i="3"/>
  <c r="R13" i="3"/>
  <c r="R31" i="3"/>
  <c r="R26" i="3"/>
  <c r="R45" i="3"/>
  <c r="R9" i="3"/>
  <c r="R48" i="3"/>
  <c r="R38" i="3"/>
  <c r="R44" i="3"/>
  <c r="R39" i="3"/>
  <c r="R12" i="3"/>
  <c r="R37" i="3"/>
  <c r="R127" i="2"/>
  <c r="M150" i="2" s="1"/>
  <c r="S124" i="7"/>
  <c r="R19" i="7"/>
  <c r="S124" i="2"/>
  <c r="R35" i="6"/>
  <c r="R127" i="4"/>
  <c r="M150" i="4" s="1"/>
  <c r="R29" i="4"/>
  <c r="R19" i="3"/>
  <c r="R127" i="6"/>
  <c r="M150" i="6" s="1"/>
  <c r="R127" i="3"/>
  <c r="M150" i="3" s="1"/>
  <c r="R35" i="4"/>
  <c r="R47" i="4"/>
  <c r="S126" i="4"/>
  <c r="W115" i="1"/>
  <c r="Y115" i="1" s="1"/>
  <c r="S125" i="7"/>
  <c r="R35" i="7"/>
  <c r="S124" i="6"/>
  <c r="J123" i="6" s="1"/>
  <c r="R29" i="6"/>
  <c r="R10" i="2"/>
  <c r="S122" i="2"/>
  <c r="S122" i="3"/>
  <c r="R10" i="3"/>
  <c r="J129" i="4"/>
  <c r="J130" i="2"/>
  <c r="J128" i="6"/>
  <c r="J130" i="7"/>
  <c r="J130" i="3"/>
  <c r="P169" i="6"/>
  <c r="O169" i="6"/>
  <c r="J131" i="7"/>
  <c r="AN35" i="3"/>
  <c r="AM35" i="3"/>
  <c r="AO35" i="3"/>
  <c r="J129" i="3"/>
  <c r="P168" i="4"/>
  <c r="O168" i="4"/>
  <c r="O168" i="3"/>
  <c r="P168" i="3"/>
  <c r="O168" i="2"/>
  <c r="P168" i="2"/>
  <c r="AM31" i="2"/>
  <c r="AN31" i="2"/>
  <c r="AO31" i="2"/>
  <c r="AM34" i="6"/>
  <c r="AN34" i="6"/>
  <c r="AO34" i="6"/>
  <c r="O170" i="6"/>
  <c r="P170" i="6"/>
  <c r="AN35" i="4"/>
  <c r="AM35" i="4"/>
  <c r="AO35" i="4"/>
  <c r="AO34" i="2"/>
  <c r="AM34" i="2"/>
  <c r="AN34" i="2"/>
  <c r="P170" i="7"/>
  <c r="O170" i="7"/>
  <c r="AN32" i="3"/>
  <c r="AM32" i="3"/>
  <c r="AO32" i="3"/>
  <c r="J131" i="4"/>
  <c r="J132" i="2"/>
  <c r="AN32" i="7"/>
  <c r="AM32" i="7"/>
  <c r="AO32" i="7"/>
  <c r="P170" i="4"/>
  <c r="O170" i="4"/>
  <c r="J132" i="4"/>
  <c r="AO31" i="6"/>
  <c r="AN31" i="6"/>
  <c r="AM31" i="6"/>
  <c r="J132" i="6"/>
  <c r="J129" i="6"/>
  <c r="P169" i="7"/>
  <c r="O169" i="7"/>
  <c r="J132" i="7"/>
  <c r="J129" i="7"/>
  <c r="J131" i="6"/>
  <c r="J132" i="3"/>
  <c r="P170" i="2"/>
  <c r="O170" i="2"/>
  <c r="AN32" i="2"/>
  <c r="AM32" i="2"/>
  <c r="AO32" i="2"/>
  <c r="AO33" i="6"/>
  <c r="AN33" i="6"/>
  <c r="AM33" i="6"/>
  <c r="AO34" i="4"/>
  <c r="AN34" i="4"/>
  <c r="AM34" i="4"/>
  <c r="AO31" i="4"/>
  <c r="AM31" i="4"/>
  <c r="AN31" i="4"/>
  <c r="J131" i="3"/>
  <c r="J129" i="2"/>
  <c r="J128" i="7"/>
  <c r="J128" i="3"/>
  <c r="O168" i="7"/>
  <c r="P168" i="7"/>
  <c r="L168" i="7" s="1"/>
  <c r="AM33" i="3"/>
  <c r="AN33" i="3"/>
  <c r="AO33" i="3"/>
  <c r="AM34" i="7"/>
  <c r="AO34" i="7"/>
  <c r="AN34" i="7"/>
  <c r="AM33" i="7"/>
  <c r="AN33" i="7"/>
  <c r="AO33" i="7"/>
  <c r="O170" i="3"/>
  <c r="P170" i="3"/>
  <c r="AN33" i="2"/>
  <c r="AM33" i="2"/>
  <c r="AO33" i="2"/>
  <c r="AM33" i="4"/>
  <c r="AO33" i="4"/>
  <c r="AN33" i="4"/>
  <c r="AN35" i="7"/>
  <c r="AM35" i="7"/>
  <c r="AO35" i="7"/>
  <c r="O168" i="6"/>
  <c r="P168" i="6"/>
  <c r="J126" i="3"/>
  <c r="O169" i="3"/>
  <c r="P169" i="3"/>
  <c r="J128" i="2"/>
  <c r="O169" i="2"/>
  <c r="P169" i="2"/>
  <c r="AN35" i="2"/>
  <c r="AO35" i="2"/>
  <c r="AM35" i="2"/>
  <c r="AN32" i="6"/>
  <c r="AM32" i="6"/>
  <c r="AO32" i="6"/>
  <c r="AM35" i="6"/>
  <c r="AN35" i="6"/>
  <c r="AO35" i="6"/>
  <c r="AM32" i="4"/>
  <c r="AO32" i="4"/>
  <c r="AN32" i="4"/>
  <c r="J131" i="2"/>
  <c r="AN34" i="3"/>
  <c r="AM34" i="3"/>
  <c r="AO34" i="3"/>
  <c r="AM31" i="3"/>
  <c r="AN31" i="3"/>
  <c r="AO31" i="3"/>
  <c r="J128" i="4"/>
  <c r="J130" i="4"/>
  <c r="J130" i="6"/>
  <c r="AM31" i="7"/>
  <c r="AN31" i="7"/>
  <c r="AO31" i="7"/>
  <c r="P169" i="4"/>
  <c r="O169" i="4"/>
  <c r="W135" i="3"/>
  <c r="X20" i="3"/>
  <c r="W118" i="3"/>
  <c r="W116" i="3"/>
  <c r="X19" i="3"/>
  <c r="W121" i="3"/>
  <c r="X40" i="3"/>
  <c r="W130" i="3"/>
  <c r="W115" i="4"/>
  <c r="X35" i="4"/>
  <c r="W136" i="4"/>
  <c r="X37" i="4"/>
  <c r="W119" i="4"/>
  <c r="X39" i="7"/>
  <c r="W123" i="7"/>
  <c r="W132" i="7"/>
  <c r="X19" i="2"/>
  <c r="W116" i="2"/>
  <c r="W118" i="2"/>
  <c r="W135" i="2"/>
  <c r="X20" i="2"/>
  <c r="W112" i="3"/>
  <c r="X17" i="3"/>
  <c r="X21" i="4"/>
  <c r="W120" i="4"/>
  <c r="W129" i="4"/>
  <c r="X20" i="6"/>
  <c r="W118" i="6"/>
  <c r="W135" i="6"/>
  <c r="X18" i="7"/>
  <c r="W113" i="7"/>
  <c r="X40" i="6"/>
  <c r="W121" i="6"/>
  <c r="W130" i="6"/>
  <c r="X22" i="6"/>
  <c r="W131" i="6"/>
  <c r="W122" i="6"/>
  <c r="W122" i="4"/>
  <c r="W131" i="4"/>
  <c r="X22" i="4"/>
  <c r="W114" i="4"/>
  <c r="X36" i="4"/>
  <c r="X38" i="4"/>
  <c r="W117" i="4"/>
  <c r="W114" i="3"/>
  <c r="X36" i="3"/>
  <c r="W136" i="6"/>
  <c r="X37" i="6"/>
  <c r="W119" i="6"/>
  <c r="W114" i="2"/>
  <c r="X36" i="2"/>
  <c r="W114" i="7"/>
  <c r="X36" i="7"/>
  <c r="W113" i="4"/>
  <c r="X18" i="4"/>
  <c r="X17" i="6"/>
  <c r="W112" i="6"/>
  <c r="W122" i="2"/>
  <c r="X22" i="2"/>
  <c r="W131" i="2"/>
  <c r="X35" i="3"/>
  <c r="W115" i="3"/>
  <c r="X35" i="2"/>
  <c r="W115" i="2"/>
  <c r="X21" i="3"/>
  <c r="W129" i="3"/>
  <c r="W120" i="3"/>
  <c r="X18" i="6"/>
  <c r="W113" i="6"/>
  <c r="X19" i="4"/>
  <c r="W116" i="4"/>
  <c r="W112" i="2"/>
  <c r="X17" i="2"/>
  <c r="W120" i="6"/>
  <c r="X21" i="6"/>
  <c r="W129" i="6"/>
  <c r="W116" i="7"/>
  <c r="X19" i="7"/>
  <c r="W122" i="3"/>
  <c r="W131" i="3"/>
  <c r="X22" i="3"/>
  <c r="W131" i="7"/>
  <c r="W122" i="7"/>
  <c r="X22" i="7"/>
  <c r="W130" i="4"/>
  <c r="X40" i="4"/>
  <c r="W121" i="4"/>
  <c r="W117" i="2"/>
  <c r="X38" i="2"/>
  <c r="W132" i="4"/>
  <c r="X39" i="4"/>
  <c r="W123" i="4"/>
  <c r="W136" i="3"/>
  <c r="W119" i="3"/>
  <c r="X37" i="3"/>
  <c r="W117" i="6"/>
  <c r="X38" i="6"/>
  <c r="W114" i="6"/>
  <c r="X36" i="6"/>
  <c r="X35" i="7"/>
  <c r="W115" i="7"/>
  <c r="W113" i="2"/>
  <c r="X18" i="2"/>
  <c r="W118" i="4"/>
  <c r="W135" i="4"/>
  <c r="X20" i="4"/>
  <c r="X21" i="7"/>
  <c r="W129" i="7"/>
  <c r="W120" i="7"/>
  <c r="W132" i="2"/>
  <c r="X39" i="2"/>
  <c r="W123" i="2"/>
  <c r="X17" i="4"/>
  <c r="W112" i="4"/>
  <c r="X19" i="6"/>
  <c r="W116" i="6"/>
  <c r="X18" i="3"/>
  <c r="W113" i="3"/>
  <c r="X21" i="2"/>
  <c r="W120" i="2"/>
  <c r="W129" i="2"/>
  <c r="X17" i="7"/>
  <c r="W112" i="7"/>
  <c r="X20" i="7"/>
  <c r="W118" i="7"/>
  <c r="W135" i="7"/>
  <c r="X40" i="2"/>
  <c r="W121" i="2"/>
  <c r="W130" i="2"/>
  <c r="X40" i="7"/>
  <c r="W130" i="7"/>
  <c r="W121" i="7"/>
  <c r="W136" i="2"/>
  <c r="X37" i="2"/>
  <c r="W119" i="2"/>
  <c r="W132" i="3"/>
  <c r="X39" i="3"/>
  <c r="W123" i="3"/>
  <c r="W115" i="6"/>
  <c r="X35" i="6"/>
  <c r="W117" i="3"/>
  <c r="X38" i="3"/>
  <c r="X39" i="6"/>
  <c r="W123" i="6"/>
  <c r="W132" i="6"/>
  <c r="X38" i="7"/>
  <c r="W117" i="7"/>
  <c r="X37" i="7"/>
  <c r="W119" i="7"/>
  <c r="W136" i="7"/>
  <c r="G5" i="5"/>
  <c r="O6" i="2" s="1"/>
  <c r="O42" i="1"/>
  <c r="W117" i="1"/>
  <c r="Y117" i="1" s="1"/>
  <c r="X18" i="1"/>
  <c r="W113" i="1"/>
  <c r="Y113" i="1" s="1"/>
  <c r="N170" i="1"/>
  <c r="N169" i="1"/>
  <c r="N168" i="1"/>
  <c r="W135" i="1"/>
  <c r="W119" i="1"/>
  <c r="Y119" i="1" s="1"/>
  <c r="W136" i="1"/>
  <c r="X21" i="1"/>
  <c r="W120" i="1"/>
  <c r="Y120" i="1" s="1"/>
  <c r="W129" i="1"/>
  <c r="X19" i="1"/>
  <c r="W116" i="1"/>
  <c r="Y116" i="1" s="1"/>
  <c r="X35" i="1"/>
  <c r="X20" i="1"/>
  <c r="W118" i="1"/>
  <c r="X36" i="1"/>
  <c r="X39" i="1"/>
  <c r="X17" i="1"/>
  <c r="W112" i="1"/>
  <c r="Y112" i="1" s="1"/>
  <c r="X38" i="1"/>
  <c r="X37" i="1"/>
  <c r="J126" i="7" l="1"/>
  <c r="J124" i="7"/>
  <c r="J124" i="4"/>
  <c r="J124" i="3"/>
  <c r="J123" i="2"/>
  <c r="J125" i="7"/>
  <c r="J126" i="2"/>
  <c r="J122" i="7"/>
  <c r="J124" i="2"/>
  <c r="J122" i="2"/>
  <c r="N147" i="2" s="1"/>
  <c r="J125" i="2"/>
  <c r="J123" i="7"/>
  <c r="J126" i="4"/>
  <c r="J124" i="6"/>
  <c r="J123" i="4"/>
  <c r="J125" i="4"/>
  <c r="J123" i="3"/>
  <c r="J122" i="6"/>
  <c r="J125" i="6"/>
  <c r="J122" i="4"/>
  <c r="J125" i="3"/>
  <c r="J122" i="3"/>
  <c r="N149" i="3" s="1"/>
  <c r="J126" i="6"/>
  <c r="L169" i="2"/>
  <c r="N151" i="3"/>
  <c r="O151" i="3" s="1"/>
  <c r="L169" i="3"/>
  <c r="N173" i="6"/>
  <c r="L170" i="6"/>
  <c r="L170" i="4"/>
  <c r="G6" i="5"/>
  <c r="O15" i="2" s="1"/>
  <c r="N172" i="6"/>
  <c r="P172" i="6" s="1"/>
  <c r="N151" i="7"/>
  <c r="P151" i="7" s="1"/>
  <c r="N153" i="6"/>
  <c r="P153" i="6" s="1"/>
  <c r="N150" i="7"/>
  <c r="P150" i="7" s="1"/>
  <c r="N171" i="6"/>
  <c r="O171" i="6" s="1"/>
  <c r="N150" i="4"/>
  <c r="O150" i="4" s="1"/>
  <c r="N174" i="6"/>
  <c r="P174" i="6" s="1"/>
  <c r="N150" i="2"/>
  <c r="P150" i="2" s="1"/>
  <c r="N152" i="6"/>
  <c r="P152" i="6" s="1"/>
  <c r="N151" i="6"/>
  <c r="O151" i="6" s="1"/>
  <c r="P171" i="6"/>
  <c r="L170" i="3"/>
  <c r="N172" i="7"/>
  <c r="N174" i="7"/>
  <c r="N173" i="7"/>
  <c r="N153" i="7"/>
  <c r="N152" i="7"/>
  <c r="N154" i="7"/>
  <c r="N175" i="7"/>
  <c r="N171" i="7"/>
  <c r="L170" i="7"/>
  <c r="L168" i="2"/>
  <c r="N154" i="3"/>
  <c r="N171" i="3"/>
  <c r="N173" i="3"/>
  <c r="N175" i="3"/>
  <c r="N153" i="3"/>
  <c r="N152" i="3"/>
  <c r="N172" i="3"/>
  <c r="N174" i="3"/>
  <c r="N147" i="6"/>
  <c r="N171" i="2"/>
  <c r="N153" i="2"/>
  <c r="N154" i="2"/>
  <c r="N175" i="2"/>
  <c r="N174" i="2"/>
  <c r="N172" i="2"/>
  <c r="N152" i="2"/>
  <c r="N173" i="2"/>
  <c r="L168" i="6"/>
  <c r="N175" i="6"/>
  <c r="P173" i="6"/>
  <c r="O173" i="6"/>
  <c r="N150" i="6"/>
  <c r="L170" i="2"/>
  <c r="L169" i="7"/>
  <c r="L169" i="6"/>
  <c r="L169" i="4"/>
  <c r="N174" i="4"/>
  <c r="N172" i="4"/>
  <c r="N173" i="4"/>
  <c r="N175" i="4"/>
  <c r="N154" i="4"/>
  <c r="N152" i="4"/>
  <c r="N171" i="4"/>
  <c r="N153" i="4"/>
  <c r="N154" i="6"/>
  <c r="N148" i="3"/>
  <c r="N151" i="4"/>
  <c r="N151" i="2"/>
  <c r="L168" i="3"/>
  <c r="L168" i="4"/>
  <c r="N150" i="3"/>
  <c r="Z119" i="7"/>
  <c r="Y119" i="7"/>
  <c r="X119" i="7"/>
  <c r="Y136" i="2"/>
  <c r="X136" i="2"/>
  <c r="X113" i="3"/>
  <c r="Z113" i="3"/>
  <c r="Y113" i="3"/>
  <c r="Z120" i="7"/>
  <c r="X120" i="7"/>
  <c r="Y120" i="7"/>
  <c r="X121" i="4"/>
  <c r="Z121" i="4"/>
  <c r="Y121" i="4"/>
  <c r="Y116" i="7"/>
  <c r="X116" i="7"/>
  <c r="Z116" i="7"/>
  <c r="Y131" i="2"/>
  <c r="X131" i="2"/>
  <c r="Y135" i="2"/>
  <c r="X135" i="2"/>
  <c r="Z119" i="4"/>
  <c r="Y119" i="4"/>
  <c r="X119" i="4"/>
  <c r="Z116" i="3"/>
  <c r="Y116" i="3"/>
  <c r="X116" i="3"/>
  <c r="X115" i="6"/>
  <c r="Z115" i="6"/>
  <c r="Y115" i="6"/>
  <c r="Y129" i="7"/>
  <c r="X129" i="7"/>
  <c r="X115" i="7"/>
  <c r="Z115" i="7"/>
  <c r="Y115" i="7"/>
  <c r="Z123" i="4"/>
  <c r="X123" i="4"/>
  <c r="Y123" i="4"/>
  <c r="Y113" i="2"/>
  <c r="Z113" i="2"/>
  <c r="X113" i="2"/>
  <c r="X116" i="4"/>
  <c r="Y116" i="4"/>
  <c r="Z116" i="4"/>
  <c r="X131" i="6"/>
  <c r="Y131" i="6"/>
  <c r="X121" i="3"/>
  <c r="Y121" i="3"/>
  <c r="Z121" i="3"/>
  <c r="X132" i="6"/>
  <c r="Y132" i="6"/>
  <c r="Y132" i="3"/>
  <c r="X132" i="3"/>
  <c r="Y112" i="7"/>
  <c r="X112" i="7"/>
  <c r="Z112" i="7"/>
  <c r="Z122" i="7"/>
  <c r="Y122" i="7"/>
  <c r="X122" i="7"/>
  <c r="Y114" i="2"/>
  <c r="X114" i="2"/>
  <c r="Z114" i="2"/>
  <c r="X117" i="4"/>
  <c r="Z117" i="4"/>
  <c r="Y117" i="4"/>
  <c r="Y122" i="4"/>
  <c r="Z122" i="4"/>
  <c r="X122" i="4"/>
  <c r="Y129" i="4"/>
  <c r="X129" i="4"/>
  <c r="Z118" i="2"/>
  <c r="Y118" i="2"/>
  <c r="X118" i="2"/>
  <c r="X115" i="4"/>
  <c r="Y115" i="4"/>
  <c r="Z115" i="4"/>
  <c r="Z118" i="3"/>
  <c r="Y118" i="3"/>
  <c r="X118" i="3"/>
  <c r="Z117" i="7"/>
  <c r="Y117" i="7"/>
  <c r="X117" i="7"/>
  <c r="X123" i="6"/>
  <c r="Z123" i="6"/>
  <c r="Y123" i="6"/>
  <c r="Z117" i="3"/>
  <c r="Y117" i="3"/>
  <c r="X117" i="3"/>
  <c r="Y119" i="2"/>
  <c r="X119" i="2"/>
  <c r="Z119" i="2"/>
  <c r="Z121" i="7"/>
  <c r="X121" i="7"/>
  <c r="Y121" i="7"/>
  <c r="X130" i="2"/>
  <c r="Y130" i="2"/>
  <c r="Y118" i="7"/>
  <c r="Z118" i="7"/>
  <c r="X118" i="7"/>
  <c r="Y116" i="6"/>
  <c r="X116" i="6"/>
  <c r="Z116" i="6"/>
  <c r="Y132" i="2"/>
  <c r="U132" i="2" s="1"/>
  <c r="X132" i="2"/>
  <c r="Y114" i="6"/>
  <c r="X114" i="6"/>
  <c r="Z114" i="6"/>
  <c r="Z119" i="3"/>
  <c r="Y119" i="3"/>
  <c r="X119" i="3"/>
  <c r="X117" i="2"/>
  <c r="Z117" i="2"/>
  <c r="Y117" i="2"/>
  <c r="Y130" i="4"/>
  <c r="X130" i="4"/>
  <c r="X131" i="7"/>
  <c r="Y131" i="7"/>
  <c r="Y122" i="3"/>
  <c r="Z122" i="3"/>
  <c r="X122" i="3"/>
  <c r="Y129" i="6"/>
  <c r="X129" i="6"/>
  <c r="X120" i="3"/>
  <c r="Z120" i="3"/>
  <c r="Y120" i="3"/>
  <c r="X115" i="2"/>
  <c r="Z115" i="2"/>
  <c r="Y115" i="2"/>
  <c r="Y122" i="2"/>
  <c r="X122" i="2"/>
  <c r="Z122" i="2"/>
  <c r="Y114" i="7"/>
  <c r="Z114" i="7"/>
  <c r="X114" i="7"/>
  <c r="Z119" i="6"/>
  <c r="Y119" i="6"/>
  <c r="X119" i="6"/>
  <c r="X118" i="6"/>
  <c r="Y118" i="6"/>
  <c r="Z118" i="6"/>
  <c r="Z120" i="4"/>
  <c r="X120" i="4"/>
  <c r="Y120" i="4"/>
  <c r="X112" i="3"/>
  <c r="Z112" i="3"/>
  <c r="Y112" i="3"/>
  <c r="X116" i="2"/>
  <c r="Y116" i="2"/>
  <c r="Z116" i="2"/>
  <c r="X123" i="7"/>
  <c r="Z123" i="7"/>
  <c r="Y123" i="7"/>
  <c r="Y136" i="4"/>
  <c r="X136" i="4"/>
  <c r="X130" i="3"/>
  <c r="Y130" i="3"/>
  <c r="X129" i="2"/>
  <c r="Y129" i="2"/>
  <c r="Y123" i="2"/>
  <c r="X123" i="2"/>
  <c r="Z123" i="2"/>
  <c r="X135" i="4"/>
  <c r="Y135" i="4"/>
  <c r="Z117" i="6"/>
  <c r="Y117" i="6"/>
  <c r="X117" i="6"/>
  <c r="Y120" i="6"/>
  <c r="X120" i="6"/>
  <c r="Z120" i="6"/>
  <c r="X136" i="6"/>
  <c r="Y136" i="6"/>
  <c r="Y131" i="4"/>
  <c r="X131" i="4"/>
  <c r="Y121" i="6"/>
  <c r="Z121" i="6"/>
  <c r="X121" i="6"/>
  <c r="Y135" i="7"/>
  <c r="X135" i="7"/>
  <c r="Y120" i="2"/>
  <c r="X120" i="2"/>
  <c r="Z120" i="2"/>
  <c r="X112" i="4"/>
  <c r="Z112" i="4"/>
  <c r="Y112" i="4"/>
  <c r="X118" i="4"/>
  <c r="Z118" i="4"/>
  <c r="Y118" i="4"/>
  <c r="Y131" i="3"/>
  <c r="X131" i="3"/>
  <c r="Z115" i="3"/>
  <c r="Y115" i="3"/>
  <c r="X115" i="3"/>
  <c r="Z114" i="4"/>
  <c r="Y114" i="4"/>
  <c r="X114" i="4"/>
  <c r="X135" i="6"/>
  <c r="Y135" i="6"/>
  <c r="Y132" i="7"/>
  <c r="X132" i="7"/>
  <c r="Y136" i="7"/>
  <c r="X136" i="7"/>
  <c r="Z123" i="3"/>
  <c r="Y123" i="3"/>
  <c r="X123" i="3"/>
  <c r="Y130" i="7"/>
  <c r="X130" i="7"/>
  <c r="Y121" i="2"/>
  <c r="Z121" i="2"/>
  <c r="X121" i="2"/>
  <c r="Y136" i="3"/>
  <c r="X136" i="3"/>
  <c r="X132" i="4"/>
  <c r="Y132" i="4"/>
  <c r="Z112" i="2"/>
  <c r="Y112" i="2"/>
  <c r="X112" i="2"/>
  <c r="X113" i="6"/>
  <c r="Z113" i="6"/>
  <c r="Y113" i="6"/>
  <c r="Y129" i="3"/>
  <c r="X129" i="3"/>
  <c r="X112" i="6"/>
  <c r="Z112" i="6"/>
  <c r="Y112" i="6"/>
  <c r="X113" i="4"/>
  <c r="Z113" i="4"/>
  <c r="Y113" i="4"/>
  <c r="X114" i="3"/>
  <c r="Z114" i="3"/>
  <c r="Y114" i="3"/>
  <c r="Z122" i="6"/>
  <c r="Y122" i="6"/>
  <c r="X122" i="6"/>
  <c r="Y130" i="6"/>
  <c r="U130" i="6" s="1"/>
  <c r="X130" i="6"/>
  <c r="Y113" i="7"/>
  <c r="X113" i="7"/>
  <c r="Z113" i="7"/>
  <c r="Y135" i="3"/>
  <c r="X135" i="3"/>
  <c r="X118" i="1"/>
  <c r="Y118" i="1"/>
  <c r="P168" i="1"/>
  <c r="O168" i="1"/>
  <c r="P169" i="1"/>
  <c r="O169" i="1"/>
  <c r="P170" i="1"/>
  <c r="O170" i="1"/>
  <c r="Y136" i="1"/>
  <c r="X136" i="1"/>
  <c r="X135" i="1"/>
  <c r="Y135" i="1"/>
  <c r="X120" i="1"/>
  <c r="Y129" i="1"/>
  <c r="X129" i="1"/>
  <c r="X113" i="1"/>
  <c r="X112" i="1"/>
  <c r="X117" i="1"/>
  <c r="X119" i="1"/>
  <c r="X115" i="1"/>
  <c r="X116" i="1"/>
  <c r="G7" i="5"/>
  <c r="O24" i="2" s="1"/>
  <c r="N149" i="7" l="1"/>
  <c r="N148" i="7"/>
  <c r="O151" i="7"/>
  <c r="N147" i="7"/>
  <c r="O147" i="7" s="1"/>
  <c r="O152" i="6"/>
  <c r="O174" i="6"/>
  <c r="N148" i="6"/>
  <c r="N147" i="3"/>
  <c r="P147" i="3" s="1"/>
  <c r="N149" i="2"/>
  <c r="N148" i="2"/>
  <c r="N149" i="6"/>
  <c r="T116" i="2"/>
  <c r="AA116" i="2" s="1"/>
  <c r="AA21" i="2" s="1"/>
  <c r="P151" i="3"/>
  <c r="P134" i="7"/>
  <c r="P135" i="7"/>
  <c r="P137" i="7"/>
  <c r="P136" i="7"/>
  <c r="P138" i="7"/>
  <c r="O150" i="7"/>
  <c r="P137" i="2"/>
  <c r="P134" i="2"/>
  <c r="P135" i="2"/>
  <c r="P136" i="2"/>
  <c r="P138" i="2"/>
  <c r="P156" i="6"/>
  <c r="L156" i="6" s="1"/>
  <c r="P157" i="6"/>
  <c r="L157" i="6" s="1"/>
  <c r="P159" i="6"/>
  <c r="L159" i="6" s="1"/>
  <c r="P160" i="6"/>
  <c r="L160" i="6" s="1"/>
  <c r="P158" i="6"/>
  <c r="L158" i="6" s="1"/>
  <c r="N148" i="4"/>
  <c r="P148" i="4" s="1"/>
  <c r="N147" i="4"/>
  <c r="O172" i="6"/>
  <c r="N149" i="4"/>
  <c r="AL24" i="6"/>
  <c r="AM24" i="6" s="1"/>
  <c r="T114" i="3"/>
  <c r="U135" i="2"/>
  <c r="P151" i="6"/>
  <c r="AL21" i="2"/>
  <c r="AO21" i="2" s="1"/>
  <c r="AL22" i="3"/>
  <c r="AN22" i="3" s="1"/>
  <c r="AL22" i="6"/>
  <c r="AO22" i="6" s="1"/>
  <c r="AL23" i="6"/>
  <c r="AM23" i="6" s="1"/>
  <c r="AL22" i="7"/>
  <c r="AM22" i="7" s="1"/>
  <c r="AL21" i="7"/>
  <c r="AM21" i="7" s="1"/>
  <c r="U130" i="7"/>
  <c r="U131" i="3"/>
  <c r="T117" i="6"/>
  <c r="AA117" i="6" s="1"/>
  <c r="T117" i="7"/>
  <c r="AA117" i="7" s="1"/>
  <c r="U132" i="6"/>
  <c r="P150" i="4"/>
  <c r="O153" i="6"/>
  <c r="T113" i="4"/>
  <c r="T117" i="4"/>
  <c r="AA117" i="4" s="1"/>
  <c r="AL21" i="4"/>
  <c r="T112" i="2"/>
  <c r="T113" i="7"/>
  <c r="O150" i="2"/>
  <c r="AL22" i="2"/>
  <c r="O151" i="2"/>
  <c r="P151" i="2"/>
  <c r="P152" i="4"/>
  <c r="O152" i="4"/>
  <c r="AL23" i="4"/>
  <c r="P175" i="2"/>
  <c r="O175" i="2"/>
  <c r="P171" i="3"/>
  <c r="O171" i="3"/>
  <c r="AL18" i="2"/>
  <c r="P147" i="2"/>
  <c r="O147" i="2"/>
  <c r="P175" i="7"/>
  <c r="O175" i="7"/>
  <c r="P147" i="7"/>
  <c r="AL18" i="7"/>
  <c r="AN23" i="6"/>
  <c r="AN22" i="6"/>
  <c r="U132" i="7"/>
  <c r="O150" i="3"/>
  <c r="AL21" i="3"/>
  <c r="P150" i="3"/>
  <c r="P151" i="4"/>
  <c r="O151" i="4"/>
  <c r="AL22" i="4"/>
  <c r="AL25" i="6"/>
  <c r="O154" i="6"/>
  <c r="P154" i="6"/>
  <c r="P154" i="4"/>
  <c r="AL25" i="4"/>
  <c r="O154" i="4"/>
  <c r="P174" i="4"/>
  <c r="O174" i="4"/>
  <c r="AL23" i="2"/>
  <c r="P152" i="2"/>
  <c r="O152" i="2"/>
  <c r="O154" i="2"/>
  <c r="P154" i="2"/>
  <c r="AL25" i="2"/>
  <c r="P149" i="6"/>
  <c r="O149" i="6"/>
  <c r="AL20" i="6"/>
  <c r="O153" i="3"/>
  <c r="AL24" i="3"/>
  <c r="P153" i="3"/>
  <c r="AL25" i="3"/>
  <c r="O154" i="3"/>
  <c r="P154" i="3"/>
  <c r="P149" i="2"/>
  <c r="AL20" i="2"/>
  <c r="O149" i="2"/>
  <c r="O154" i="7"/>
  <c r="P154" i="7"/>
  <c r="AL25" i="7"/>
  <c r="O174" i="7"/>
  <c r="P174" i="7"/>
  <c r="AL19" i="7"/>
  <c r="P148" i="7"/>
  <c r="O148" i="7"/>
  <c r="O149" i="3"/>
  <c r="AL20" i="3"/>
  <c r="P149" i="3"/>
  <c r="P172" i="4"/>
  <c r="O172" i="4"/>
  <c r="O173" i="2"/>
  <c r="P173" i="2"/>
  <c r="P147" i="6"/>
  <c r="AL18" i="6"/>
  <c r="O147" i="6"/>
  <c r="AL23" i="3"/>
  <c r="P152" i="3"/>
  <c r="O152" i="3"/>
  <c r="AL19" i="4"/>
  <c r="O173" i="7"/>
  <c r="P173" i="7"/>
  <c r="U129" i="3"/>
  <c r="U135" i="6"/>
  <c r="U131" i="4"/>
  <c r="U117" i="6"/>
  <c r="U136" i="4"/>
  <c r="U116" i="2"/>
  <c r="U130" i="4"/>
  <c r="U130" i="2"/>
  <c r="U118" i="3"/>
  <c r="AA118" i="3" s="1"/>
  <c r="T115" i="6"/>
  <c r="T116" i="3"/>
  <c r="AA116" i="3" s="1"/>
  <c r="U119" i="4"/>
  <c r="AA119" i="4" s="1"/>
  <c r="P148" i="3"/>
  <c r="AL19" i="3"/>
  <c r="O148" i="3"/>
  <c r="AL24" i="4"/>
  <c r="P153" i="4"/>
  <c r="O153" i="4"/>
  <c r="P175" i="4"/>
  <c r="O175" i="4"/>
  <c r="P175" i="6"/>
  <c r="O175" i="6"/>
  <c r="P172" i="2"/>
  <c r="O172" i="2"/>
  <c r="AL24" i="2"/>
  <c r="P153" i="2"/>
  <c r="O153" i="2"/>
  <c r="AL19" i="6"/>
  <c r="O148" i="6"/>
  <c r="P148" i="6"/>
  <c r="O174" i="3"/>
  <c r="P174" i="3"/>
  <c r="O175" i="3"/>
  <c r="P175" i="3"/>
  <c r="AL18" i="4"/>
  <c r="P147" i="4"/>
  <c r="O147" i="4"/>
  <c r="O152" i="7"/>
  <c r="P152" i="7"/>
  <c r="AL23" i="7"/>
  <c r="O172" i="7"/>
  <c r="P172" i="7"/>
  <c r="AO22" i="3"/>
  <c r="AN21" i="4"/>
  <c r="AM21" i="4"/>
  <c r="AO21" i="4"/>
  <c r="U136" i="3"/>
  <c r="U136" i="7"/>
  <c r="U117" i="7"/>
  <c r="O147" i="3"/>
  <c r="AL18" i="3"/>
  <c r="P171" i="4"/>
  <c r="O171" i="4"/>
  <c r="P173" i="4"/>
  <c r="O173" i="4"/>
  <c r="AL21" i="6"/>
  <c r="P150" i="6"/>
  <c r="O150" i="6"/>
  <c r="P174" i="2"/>
  <c r="O174" i="2"/>
  <c r="P171" i="2"/>
  <c r="O171" i="2"/>
  <c r="O172" i="3"/>
  <c r="P172" i="3"/>
  <c r="O173" i="3"/>
  <c r="P173" i="3"/>
  <c r="P148" i="2"/>
  <c r="O148" i="2"/>
  <c r="AL19" i="2"/>
  <c r="P149" i="4"/>
  <c r="AL20" i="4"/>
  <c r="O149" i="4"/>
  <c r="P171" i="7"/>
  <c r="O171" i="7"/>
  <c r="O153" i="7"/>
  <c r="P153" i="7"/>
  <c r="AL24" i="7"/>
  <c r="O149" i="7"/>
  <c r="AL20" i="7"/>
  <c r="P149" i="7"/>
  <c r="U131" i="2"/>
  <c r="U118" i="4"/>
  <c r="AA118" i="4" s="1"/>
  <c r="U136" i="6"/>
  <c r="U135" i="4"/>
  <c r="U130" i="3"/>
  <c r="U118" i="6"/>
  <c r="AA118" i="6" s="1"/>
  <c r="T114" i="7"/>
  <c r="T115" i="2"/>
  <c r="U129" i="6"/>
  <c r="U131" i="7"/>
  <c r="AL16" i="7" s="1"/>
  <c r="T117" i="2"/>
  <c r="AA117" i="2" s="1"/>
  <c r="T114" i="6"/>
  <c r="U116" i="6"/>
  <c r="U119" i="2"/>
  <c r="AA119" i="2" s="1"/>
  <c r="U129" i="4"/>
  <c r="T112" i="7"/>
  <c r="U116" i="3"/>
  <c r="U116" i="7"/>
  <c r="T113" i="6"/>
  <c r="U135" i="3"/>
  <c r="U132" i="4"/>
  <c r="U135" i="7"/>
  <c r="U129" i="2"/>
  <c r="U119" i="6"/>
  <c r="AA119" i="6" s="1"/>
  <c r="U117" i="2"/>
  <c r="U119" i="3"/>
  <c r="AA119" i="3" s="1"/>
  <c r="AA37" i="3" s="1"/>
  <c r="U118" i="7"/>
  <c r="AA118" i="7" s="1"/>
  <c r="T117" i="3"/>
  <c r="AA117" i="3" s="1"/>
  <c r="U117" i="4"/>
  <c r="T114" i="2"/>
  <c r="U116" i="4"/>
  <c r="T113" i="3"/>
  <c r="U119" i="7"/>
  <c r="AA119" i="7" s="1"/>
  <c r="T112" i="6"/>
  <c r="T114" i="4"/>
  <c r="T115" i="3"/>
  <c r="T112" i="4"/>
  <c r="T112" i="3"/>
  <c r="T116" i="6"/>
  <c r="AA116" i="6" s="1"/>
  <c r="U117" i="3"/>
  <c r="T115" i="4"/>
  <c r="U118" i="2"/>
  <c r="AA118" i="2" s="1"/>
  <c r="AA20" i="2" s="1"/>
  <c r="U132" i="3"/>
  <c r="AL17" i="3" s="1"/>
  <c r="U131" i="6"/>
  <c r="T116" i="4"/>
  <c r="AA116" i="4" s="1"/>
  <c r="T113" i="2"/>
  <c r="T115" i="7"/>
  <c r="U129" i="7"/>
  <c r="T116" i="7"/>
  <c r="AA116" i="7" s="1"/>
  <c r="U136" i="2"/>
  <c r="L170" i="1"/>
  <c r="L169" i="1"/>
  <c r="L168" i="1"/>
  <c r="U135" i="1"/>
  <c r="U136" i="1"/>
  <c r="T116" i="1"/>
  <c r="AA116" i="1" s="1"/>
  <c r="T117" i="1"/>
  <c r="AA117" i="1" s="1"/>
  <c r="G8" i="5"/>
  <c r="O33" i="2" l="1"/>
  <c r="G9" i="5"/>
  <c r="AA38" i="3"/>
  <c r="AA38" i="2"/>
  <c r="AM22" i="6"/>
  <c r="AO23" i="6"/>
  <c r="AL16" i="4"/>
  <c r="AM16" i="4" s="1"/>
  <c r="AL16" i="3"/>
  <c r="AA40" i="2"/>
  <c r="AA37" i="2"/>
  <c r="AA17" i="2"/>
  <c r="O148" i="4"/>
  <c r="AA36" i="2"/>
  <c r="AA18" i="2"/>
  <c r="AA35" i="2"/>
  <c r="AA19" i="2"/>
  <c r="AA22" i="2"/>
  <c r="AA39" i="2"/>
  <c r="K135" i="2"/>
  <c r="AA20" i="3"/>
  <c r="AL15" i="3"/>
  <c r="AA38" i="6"/>
  <c r="K135" i="7"/>
  <c r="AO21" i="7"/>
  <c r="AA19" i="4"/>
  <c r="AA17" i="4"/>
  <c r="AA21" i="4"/>
  <c r="AA40" i="4"/>
  <c r="AA36" i="4"/>
  <c r="AA35" i="4"/>
  <c r="AA39" i="4"/>
  <c r="AA18" i="4"/>
  <c r="AA22" i="4"/>
  <c r="AA19" i="6"/>
  <c r="AA22" i="6"/>
  <c r="AA21" i="6"/>
  <c r="AA40" i="6"/>
  <c r="AA36" i="6"/>
  <c r="AA17" i="6"/>
  <c r="AA35" i="6"/>
  <c r="AA39" i="6"/>
  <c r="AA18" i="6"/>
  <c r="AA37" i="6"/>
  <c r="P135" i="6"/>
  <c r="P134" i="6"/>
  <c r="P137" i="6"/>
  <c r="P136" i="6"/>
  <c r="P138" i="6"/>
  <c r="P159" i="7"/>
  <c r="P157" i="7"/>
  <c r="L157" i="7" s="1"/>
  <c r="P156" i="7"/>
  <c r="L156" i="7" s="1"/>
  <c r="P160" i="7"/>
  <c r="L160" i="7" s="1"/>
  <c r="P158" i="7"/>
  <c r="AN22" i="7"/>
  <c r="P159" i="2"/>
  <c r="L159" i="2" s="1"/>
  <c r="P157" i="2"/>
  <c r="L157" i="2" s="1"/>
  <c r="P156" i="2"/>
  <c r="L156" i="2" s="1"/>
  <c r="P160" i="2"/>
  <c r="L160" i="2" s="1"/>
  <c r="P158" i="2"/>
  <c r="L158" i="2" s="1"/>
  <c r="AA19" i="3"/>
  <c r="AA17" i="3"/>
  <c r="AA21" i="3"/>
  <c r="AA36" i="3"/>
  <c r="AA18" i="3"/>
  <c r="AA40" i="3"/>
  <c r="AA39" i="3"/>
  <c r="AA22" i="3"/>
  <c r="AA35" i="3"/>
  <c r="AA38" i="4"/>
  <c r="K137" i="2"/>
  <c r="K138" i="2"/>
  <c r="K136" i="7"/>
  <c r="AA19" i="7"/>
  <c r="AA22" i="7"/>
  <c r="AA17" i="7"/>
  <c r="AA36" i="7"/>
  <c r="AA39" i="7"/>
  <c r="AA18" i="7"/>
  <c r="AA40" i="7"/>
  <c r="AA21" i="7"/>
  <c r="AA35" i="7"/>
  <c r="AA20" i="7"/>
  <c r="P156" i="3"/>
  <c r="L156" i="3" s="1"/>
  <c r="P157" i="3"/>
  <c r="L157" i="3" s="1"/>
  <c r="P159" i="3"/>
  <c r="L159" i="3" s="1"/>
  <c r="P158" i="3"/>
  <c r="L158" i="3" s="1"/>
  <c r="P160" i="3"/>
  <c r="L160" i="3" s="1"/>
  <c r="AA38" i="7"/>
  <c r="K136" i="2"/>
  <c r="K137" i="7"/>
  <c r="P157" i="4"/>
  <c r="L157" i="4" s="1"/>
  <c r="P156" i="4"/>
  <c r="L156" i="4" s="1"/>
  <c r="P159" i="4"/>
  <c r="L159" i="4" s="1"/>
  <c r="P158" i="4"/>
  <c r="L158" i="4" s="1"/>
  <c r="P160" i="4"/>
  <c r="L160" i="4" s="1"/>
  <c r="AA37" i="7"/>
  <c r="AA20" i="6"/>
  <c r="AA20" i="4"/>
  <c r="AA37" i="4"/>
  <c r="AO24" i="6"/>
  <c r="P137" i="3"/>
  <c r="P135" i="3"/>
  <c r="P134" i="3"/>
  <c r="P138" i="3"/>
  <c r="P136" i="3"/>
  <c r="P137" i="4"/>
  <c r="P134" i="4"/>
  <c r="P135" i="4"/>
  <c r="P136" i="4"/>
  <c r="P138" i="4"/>
  <c r="K134" i="2"/>
  <c r="K138" i="7"/>
  <c r="K134" i="7"/>
  <c r="AO22" i="7"/>
  <c r="AN24" i="6"/>
  <c r="AM21" i="2"/>
  <c r="AN21" i="2"/>
  <c r="AN16" i="4"/>
  <c r="AM22" i="3"/>
  <c r="AN21" i="7"/>
  <c r="AL17" i="4"/>
  <c r="AM17" i="4" s="1"/>
  <c r="AO16" i="4"/>
  <c r="AO15" i="3"/>
  <c r="AL14" i="3"/>
  <c r="AN14" i="3" s="1"/>
  <c r="AN23" i="7"/>
  <c r="AM23" i="7"/>
  <c r="AO23" i="7"/>
  <c r="AM25" i="7"/>
  <c r="AN25" i="7"/>
  <c r="AO25" i="7"/>
  <c r="AO20" i="2"/>
  <c r="AN20" i="2"/>
  <c r="AM20" i="2"/>
  <c r="AN25" i="3"/>
  <c r="AO25" i="3"/>
  <c r="AM25" i="3"/>
  <c r="AN20" i="6"/>
  <c r="AM20" i="6"/>
  <c r="AO20" i="6"/>
  <c r="AO23" i="2"/>
  <c r="AM23" i="2"/>
  <c r="AN23" i="2"/>
  <c r="AO25" i="4"/>
  <c r="AN25" i="4"/>
  <c r="AM25" i="4"/>
  <c r="AO25" i="6"/>
  <c r="AN25" i="6"/>
  <c r="AM25" i="6"/>
  <c r="AO18" i="2"/>
  <c r="AM18" i="2"/>
  <c r="AN18" i="2"/>
  <c r="AM19" i="6"/>
  <c r="AN19" i="6"/>
  <c r="AO19" i="6"/>
  <c r="AO18" i="6"/>
  <c r="AM18" i="6"/>
  <c r="AN18" i="6"/>
  <c r="AM25" i="2"/>
  <c r="AN25" i="2"/>
  <c r="AO25" i="2"/>
  <c r="AL17" i="7"/>
  <c r="AM17" i="7" s="1"/>
  <c r="AM24" i="7"/>
  <c r="AN24" i="7"/>
  <c r="AO24" i="7"/>
  <c r="AM19" i="2"/>
  <c r="AO19" i="2"/>
  <c r="AN19" i="2"/>
  <c r="AO21" i="6"/>
  <c r="AN21" i="6"/>
  <c r="AM21" i="6"/>
  <c r="AO18" i="4"/>
  <c r="AN18" i="4"/>
  <c r="AM18" i="4"/>
  <c r="AO19" i="3"/>
  <c r="AN19" i="3"/>
  <c r="AM19" i="3"/>
  <c r="AM19" i="4"/>
  <c r="AO19" i="4"/>
  <c r="AN19" i="4"/>
  <c r="AM23" i="3"/>
  <c r="AO23" i="3"/>
  <c r="AN23" i="3"/>
  <c r="AN19" i="7"/>
  <c r="AM19" i="7"/>
  <c r="AO19" i="7"/>
  <c r="AM22" i="4"/>
  <c r="AO22" i="4"/>
  <c r="AN22" i="4"/>
  <c r="AM21" i="3"/>
  <c r="AN21" i="3"/>
  <c r="AO21" i="3"/>
  <c r="AO18" i="7"/>
  <c r="AN18" i="7"/>
  <c r="AM18" i="7"/>
  <c r="AN23" i="4"/>
  <c r="AO23" i="4"/>
  <c r="AM23" i="4"/>
  <c r="AO24" i="4"/>
  <c r="AM24" i="4"/>
  <c r="AN24" i="4"/>
  <c r="AN20" i="7"/>
  <c r="AM20" i="7"/>
  <c r="AO20" i="7"/>
  <c r="AO20" i="4"/>
  <c r="AN20" i="4"/>
  <c r="AM20" i="4"/>
  <c r="AM18" i="3"/>
  <c r="AN18" i="3"/>
  <c r="AO18" i="3"/>
  <c r="AN24" i="2"/>
  <c r="AO24" i="2"/>
  <c r="AM24" i="2"/>
  <c r="AM20" i="3"/>
  <c r="AN20" i="3"/>
  <c r="AO20" i="3"/>
  <c r="AM24" i="3"/>
  <c r="AN24" i="3"/>
  <c r="AO24" i="3"/>
  <c r="AO22" i="2"/>
  <c r="AM22" i="2"/>
  <c r="AN22" i="2"/>
  <c r="W128" i="2"/>
  <c r="AL14" i="4"/>
  <c r="AL15" i="4"/>
  <c r="AL17" i="6"/>
  <c r="AL16" i="6"/>
  <c r="AM17" i="3"/>
  <c r="AN17" i="3"/>
  <c r="AO17" i="3"/>
  <c r="W128" i="7"/>
  <c r="W127" i="7"/>
  <c r="AM16" i="7"/>
  <c r="AO16" i="7"/>
  <c r="AN16" i="7"/>
  <c r="W127" i="2"/>
  <c r="AL15" i="7"/>
  <c r="AL14" i="7"/>
  <c r="AN16" i="3"/>
  <c r="AO16" i="3"/>
  <c r="AM16" i="3"/>
  <c r="W128" i="4"/>
  <c r="W127" i="4"/>
  <c r="AL14" i="2"/>
  <c r="AL15" i="2"/>
  <c r="W128" i="3"/>
  <c r="W127" i="3"/>
  <c r="W127" i="6"/>
  <c r="W128" i="6"/>
  <c r="AL14" i="6"/>
  <c r="AL15" i="6"/>
  <c r="AL17" i="2"/>
  <c r="AL16" i="2"/>
  <c r="O42" i="2" l="1"/>
  <c r="AM15" i="3"/>
  <c r="AN15" i="3"/>
  <c r="K135" i="4"/>
  <c r="K138" i="3"/>
  <c r="K138" i="6"/>
  <c r="AM14" i="3"/>
  <c r="AL28" i="2"/>
  <c r="AL27" i="2"/>
  <c r="AL26" i="2"/>
  <c r="AL30" i="2"/>
  <c r="AL29" i="2"/>
  <c r="K134" i="4"/>
  <c r="K134" i="3"/>
  <c r="K135" i="6"/>
  <c r="K136" i="6"/>
  <c r="K138" i="4"/>
  <c r="K137" i="4"/>
  <c r="K135" i="3"/>
  <c r="K137" i="6"/>
  <c r="AL28" i="7"/>
  <c r="AL26" i="7"/>
  <c r="AL27" i="7"/>
  <c r="AL30" i="7"/>
  <c r="AL29" i="7"/>
  <c r="K136" i="4"/>
  <c r="K136" i="3"/>
  <c r="K137" i="3"/>
  <c r="L159" i="7"/>
  <c r="L158" i="7"/>
  <c r="K134" i="6"/>
  <c r="AO17" i="7"/>
  <c r="AN17" i="4"/>
  <c r="AO17" i="4"/>
  <c r="AO14" i="3"/>
  <c r="AN17" i="7"/>
  <c r="AM16" i="2"/>
  <c r="AO16" i="2"/>
  <c r="AN16" i="2"/>
  <c r="AO14" i="2"/>
  <c r="AN14" i="2"/>
  <c r="AM14" i="2"/>
  <c r="Z127" i="2"/>
  <c r="Y127" i="2"/>
  <c r="X127" i="2"/>
  <c r="X127" i="7"/>
  <c r="Z127" i="7"/>
  <c r="Y127" i="7"/>
  <c r="AO17" i="2"/>
  <c r="AM17" i="2"/>
  <c r="AN17" i="2"/>
  <c r="AN15" i="6"/>
  <c r="AO15" i="6"/>
  <c r="AM15" i="6"/>
  <c r="Z127" i="3"/>
  <c r="Y127" i="3"/>
  <c r="X127" i="3"/>
  <c r="X127" i="4"/>
  <c r="Z127" i="4"/>
  <c r="Y127" i="4"/>
  <c r="Y128" i="7"/>
  <c r="X128" i="7"/>
  <c r="AM17" i="6"/>
  <c r="AO17" i="6"/>
  <c r="AN17" i="6"/>
  <c r="AN16" i="6"/>
  <c r="AM16" i="6"/>
  <c r="AO16" i="6"/>
  <c r="AM14" i="6"/>
  <c r="AO14" i="6"/>
  <c r="AN14" i="6"/>
  <c r="Y128" i="3"/>
  <c r="X128" i="3"/>
  <c r="Y128" i="4"/>
  <c r="X128" i="4"/>
  <c r="AN14" i="7"/>
  <c r="AM14" i="7"/>
  <c r="AO14" i="7"/>
  <c r="AM15" i="4"/>
  <c r="AO15" i="4"/>
  <c r="AN15" i="4"/>
  <c r="Y127" i="6"/>
  <c r="Z127" i="6"/>
  <c r="X127" i="6"/>
  <c r="Y128" i="6"/>
  <c r="X128" i="6"/>
  <c r="AO15" i="2"/>
  <c r="AN15" i="2"/>
  <c r="AM15" i="2"/>
  <c r="AO15" i="7"/>
  <c r="AM15" i="7"/>
  <c r="AN15" i="7"/>
  <c r="AO14" i="4"/>
  <c r="AM14" i="4"/>
  <c r="AN14" i="4"/>
  <c r="Y128" i="2"/>
  <c r="X128" i="2"/>
  <c r="AO29" i="7" l="1"/>
  <c r="AN29" i="7"/>
  <c r="AM29" i="7"/>
  <c r="AM26" i="7"/>
  <c r="AO26" i="7"/>
  <c r="AN26" i="7"/>
  <c r="AL28" i="3"/>
  <c r="AL27" i="3"/>
  <c r="AL30" i="3"/>
  <c r="AL26" i="3"/>
  <c r="AL29" i="3"/>
  <c r="AN26" i="2"/>
  <c r="AO26" i="2"/>
  <c r="AM26" i="2"/>
  <c r="AN28" i="7"/>
  <c r="AM28" i="7"/>
  <c r="AO28" i="7"/>
  <c r="AL29" i="4"/>
  <c r="AL26" i="4"/>
  <c r="AL27" i="4"/>
  <c r="AL28" i="4"/>
  <c r="AL30" i="4"/>
  <c r="AM27" i="2"/>
  <c r="AO27" i="2"/>
  <c r="AN27" i="2"/>
  <c r="AM30" i="7"/>
  <c r="AO30" i="7"/>
  <c r="AN30" i="7"/>
  <c r="AM29" i="2"/>
  <c r="AO29" i="2"/>
  <c r="AN29" i="2"/>
  <c r="AM28" i="2"/>
  <c r="AO28" i="2"/>
  <c r="AN28" i="2"/>
  <c r="AL29" i="6"/>
  <c r="AL26" i="6"/>
  <c r="AL28" i="6"/>
  <c r="AL27" i="6"/>
  <c r="AL30" i="6"/>
  <c r="AN27" i="7"/>
  <c r="AM27" i="7"/>
  <c r="AO27" i="7"/>
  <c r="AM30" i="2"/>
  <c r="AO30" i="2"/>
  <c r="AN30" i="2"/>
  <c r="AN26" i="6" l="1"/>
  <c r="AM26" i="6"/>
  <c r="AO26" i="6"/>
  <c r="AM27" i="4"/>
  <c r="AO27" i="4"/>
  <c r="AN27" i="4"/>
  <c r="AN27" i="3"/>
  <c r="AM27" i="3"/>
  <c r="AO27" i="3"/>
  <c r="AO29" i="6"/>
  <c r="AM29" i="6"/>
  <c r="AN29" i="6"/>
  <c r="AM26" i="4"/>
  <c r="AO26" i="4"/>
  <c r="AN26" i="4"/>
  <c r="AN28" i="3"/>
  <c r="AO28" i="3"/>
  <c r="AM28" i="3"/>
  <c r="AN29" i="4"/>
  <c r="AM29" i="4"/>
  <c r="AO29" i="4"/>
  <c r="AN26" i="3"/>
  <c r="AO26" i="3"/>
  <c r="AM26" i="3"/>
  <c r="AN30" i="6"/>
  <c r="AM30" i="6"/>
  <c r="AO30" i="6"/>
  <c r="AM29" i="3"/>
  <c r="AN29" i="3"/>
  <c r="AO29" i="3"/>
  <c r="AM27" i="6"/>
  <c r="AO27" i="6"/>
  <c r="AN27" i="6"/>
  <c r="AN30" i="4"/>
  <c r="AM30" i="4"/>
  <c r="AO30" i="4"/>
  <c r="AO28" i="6"/>
  <c r="AM28" i="6"/>
  <c r="AN28" i="6"/>
  <c r="AN28" i="4"/>
  <c r="AM28" i="4"/>
  <c r="AO28" i="4"/>
  <c r="AM30" i="3"/>
  <c r="AN30" i="3"/>
  <c r="AO30" i="3"/>
  <c r="O33" i="6" l="1"/>
  <c r="O42" i="6" l="1"/>
  <c r="O6" i="7" l="1"/>
  <c r="R122" i="1"/>
  <c r="R40" i="1" s="1"/>
  <c r="R8" i="1" l="1"/>
  <c r="R45" i="1"/>
  <c r="R39" i="1"/>
  <c r="R12" i="1"/>
  <c r="R49" i="1"/>
  <c r="R48" i="1"/>
  <c r="R36" i="1"/>
  <c r="R26" i="1"/>
  <c r="R21" i="1"/>
  <c r="R18" i="1"/>
  <c r="R22" i="1"/>
  <c r="R9" i="1"/>
  <c r="R13" i="1"/>
  <c r="R27" i="1"/>
  <c r="R31" i="1"/>
  <c r="R17" i="1"/>
  <c r="R30" i="1"/>
  <c r="R44" i="1"/>
  <c r="O15" i="7"/>
  <c r="R133" i="1"/>
  <c r="M151" i="1" s="1"/>
  <c r="S132" i="1"/>
  <c r="S131" i="1"/>
  <c r="R11" i="1"/>
  <c r="S128" i="1"/>
  <c r="S130" i="1"/>
  <c r="S129" i="1"/>
  <c r="R125" i="1"/>
  <c r="R126" i="1"/>
  <c r="R47" i="1" s="1"/>
  <c r="R124" i="1"/>
  <c r="R29" i="1" s="1"/>
  <c r="R123" i="1"/>
  <c r="R20" i="1" s="1"/>
  <c r="W40" i="1"/>
  <c r="W22" i="1"/>
  <c r="O24" i="7" l="1"/>
  <c r="W114" i="1"/>
  <c r="Y114" i="1" s="1"/>
  <c r="W130" i="1"/>
  <c r="W121" i="1"/>
  <c r="R38" i="1"/>
  <c r="R35" i="1"/>
  <c r="Z120" i="1"/>
  <c r="Z113" i="1"/>
  <c r="Z115" i="1"/>
  <c r="R127" i="1"/>
  <c r="M150" i="1" s="1"/>
  <c r="J129" i="1"/>
  <c r="R19" i="1"/>
  <c r="S123" i="1"/>
  <c r="R37" i="1"/>
  <c r="S125" i="1"/>
  <c r="J130" i="1"/>
  <c r="J131" i="1"/>
  <c r="R28" i="1"/>
  <c r="S124" i="1"/>
  <c r="R10" i="1"/>
  <c r="S122" i="1"/>
  <c r="J128" i="1"/>
  <c r="J132" i="1"/>
  <c r="R46" i="1"/>
  <c r="S126" i="1"/>
  <c r="P139" i="1"/>
  <c r="W131" i="1"/>
  <c r="W122" i="1"/>
  <c r="Y122" i="1" s="1"/>
  <c r="W123" i="1"/>
  <c r="Y123" i="1" s="1"/>
  <c r="W132" i="1"/>
  <c r="X40" i="1"/>
  <c r="Z119" i="1"/>
  <c r="Z117" i="1"/>
  <c r="Z116" i="1"/>
  <c r="Z118" i="1"/>
  <c r="Z112" i="1"/>
  <c r="X22" i="1"/>
  <c r="Z114" i="1" l="1"/>
  <c r="O33" i="7"/>
  <c r="X114" i="1"/>
  <c r="Y121" i="1"/>
  <c r="X121" i="1"/>
  <c r="Z121" i="1"/>
  <c r="X130" i="1"/>
  <c r="Y130" i="1"/>
  <c r="T112" i="1"/>
  <c r="T115" i="1"/>
  <c r="T113" i="1"/>
  <c r="T114" i="1"/>
  <c r="J126" i="1"/>
  <c r="N154" i="1"/>
  <c r="N152" i="1"/>
  <c r="N153" i="1"/>
  <c r="N173" i="1"/>
  <c r="N175" i="1"/>
  <c r="N172" i="1"/>
  <c r="N174" i="1"/>
  <c r="N171" i="1"/>
  <c r="J124" i="1"/>
  <c r="J125" i="1"/>
  <c r="J122" i="1"/>
  <c r="J123" i="1"/>
  <c r="P141" i="1"/>
  <c r="P140" i="1"/>
  <c r="P143" i="1"/>
  <c r="P142" i="1"/>
  <c r="Z123" i="1"/>
  <c r="X123" i="1"/>
  <c r="X132" i="1"/>
  <c r="Y132" i="1"/>
  <c r="Z122" i="1"/>
  <c r="X122" i="1"/>
  <c r="X131" i="1"/>
  <c r="Y131" i="1"/>
  <c r="U118" i="1"/>
  <c r="AA118" i="1" s="1"/>
  <c r="U117" i="1"/>
  <c r="U119" i="1"/>
  <c r="AA119" i="1" s="1"/>
  <c r="U116" i="1"/>
  <c r="X15" i="4" l="1"/>
  <c r="AE28" i="7"/>
  <c r="AE27" i="7"/>
  <c r="AE26" i="7"/>
  <c r="AE29" i="4"/>
  <c r="AE29" i="7"/>
  <c r="AE29" i="6"/>
  <c r="AE28" i="4"/>
  <c r="AE26" i="4"/>
  <c r="AE28" i="3"/>
  <c r="AE28" i="6"/>
  <c r="AE27" i="6"/>
  <c r="AE26" i="6"/>
  <c r="AE29" i="2"/>
  <c r="AE28" i="2"/>
  <c r="AE27" i="2"/>
  <c r="AE26" i="2"/>
  <c r="AE27" i="4"/>
  <c r="AE29" i="3"/>
  <c r="AE27" i="3"/>
  <c r="AE26" i="3"/>
  <c r="O42" i="7"/>
  <c r="AE31" i="4"/>
  <c r="AE30" i="4"/>
  <c r="AE31" i="3"/>
  <c r="AE30" i="3"/>
  <c r="AE31" i="7"/>
  <c r="AE30" i="7"/>
  <c r="AE31" i="6"/>
  <c r="AE30" i="6"/>
  <c r="AE30" i="2"/>
  <c r="AE31" i="2"/>
  <c r="U130" i="1"/>
  <c r="U129" i="1"/>
  <c r="AL24" i="1"/>
  <c r="AL23" i="1"/>
  <c r="AL25" i="1"/>
  <c r="AE29" i="1"/>
  <c r="AL8" i="1" s="1"/>
  <c r="AE27" i="1"/>
  <c r="AL6" i="1" s="1"/>
  <c r="AE28" i="1"/>
  <c r="AL9" i="1" s="1"/>
  <c r="AE26" i="1"/>
  <c r="AL7" i="1" s="1"/>
  <c r="N150" i="1"/>
  <c r="N151" i="1"/>
  <c r="P153" i="1"/>
  <c r="O153" i="1"/>
  <c r="O152" i="1"/>
  <c r="P152" i="1"/>
  <c r="N148" i="1"/>
  <c r="AL19" i="1" s="1"/>
  <c r="N147" i="1"/>
  <c r="AL18" i="1" s="1"/>
  <c r="N149" i="1"/>
  <c r="AL20" i="1" s="1"/>
  <c r="O154" i="1"/>
  <c r="P154" i="1"/>
  <c r="K143" i="1"/>
  <c r="O174" i="1"/>
  <c r="P174" i="1"/>
  <c r="P172" i="1"/>
  <c r="P160" i="1" s="1"/>
  <c r="O172" i="1"/>
  <c r="P175" i="1"/>
  <c r="O175" i="1"/>
  <c r="P171" i="1"/>
  <c r="O171" i="1"/>
  <c r="P173" i="1"/>
  <c r="O173" i="1"/>
  <c r="K141" i="1"/>
  <c r="K142" i="1"/>
  <c r="K140" i="1"/>
  <c r="K139" i="1"/>
  <c r="U131" i="1"/>
  <c r="U132" i="1"/>
  <c r="W128" i="1"/>
  <c r="W127" i="1"/>
  <c r="AE30" i="1"/>
  <c r="AL11" i="1" s="1"/>
  <c r="AE31" i="1"/>
  <c r="AL10" i="1" s="1"/>
  <c r="AL11" i="7" l="1"/>
  <c r="AF30" i="7"/>
  <c r="AL7" i="3"/>
  <c r="AF26" i="3"/>
  <c r="AL7" i="6"/>
  <c r="AF26" i="6"/>
  <c r="AL8" i="4"/>
  <c r="AF29" i="4"/>
  <c r="AL11" i="2"/>
  <c r="AF30" i="2"/>
  <c r="AF31" i="4"/>
  <c r="AL10" i="4"/>
  <c r="AL6" i="3"/>
  <c r="AF27" i="3"/>
  <c r="AL6" i="2"/>
  <c r="AF27" i="2"/>
  <c r="AF27" i="6"/>
  <c r="AL6" i="6"/>
  <c r="AF28" i="4"/>
  <c r="AL9" i="4"/>
  <c r="AL7" i="7"/>
  <c r="AF26" i="7"/>
  <c r="AL13" i="1"/>
  <c r="AN13" i="1" s="1"/>
  <c r="AL13" i="7"/>
  <c r="AL13" i="4"/>
  <c r="AL13" i="2"/>
  <c r="AL13" i="3"/>
  <c r="AL13" i="6"/>
  <c r="AL11" i="6"/>
  <c r="AF30" i="6"/>
  <c r="AF30" i="3"/>
  <c r="AL11" i="3"/>
  <c r="AL8" i="3"/>
  <c r="AF29" i="3"/>
  <c r="AF28" i="2"/>
  <c r="AL9" i="2"/>
  <c r="AL9" i="6"/>
  <c r="AF28" i="6"/>
  <c r="AL8" i="6"/>
  <c r="AF29" i="6"/>
  <c r="AL6" i="7"/>
  <c r="AF27" i="7"/>
  <c r="AL10" i="2"/>
  <c r="AF31" i="2"/>
  <c r="AL11" i="4"/>
  <c r="AF30" i="4"/>
  <c r="AF26" i="2"/>
  <c r="AL7" i="2"/>
  <c r="AL7" i="4"/>
  <c r="AF26" i="4"/>
  <c r="AL12" i="1"/>
  <c r="AM12" i="1" s="1"/>
  <c r="AL12" i="7"/>
  <c r="AL12" i="3"/>
  <c r="AL12" i="2"/>
  <c r="AL12" i="4"/>
  <c r="AL12" i="6"/>
  <c r="AL10" i="7"/>
  <c r="AF31" i="7"/>
  <c r="AF31" i="6"/>
  <c r="AL10" i="6"/>
  <c r="AL10" i="3"/>
  <c r="AF31" i="3"/>
  <c r="X15" i="6"/>
  <c r="AF27" i="4"/>
  <c r="AL6" i="4"/>
  <c r="AL8" i="2"/>
  <c r="AF29" i="2"/>
  <c r="AL9" i="3"/>
  <c r="AF28" i="3"/>
  <c r="AL8" i="7"/>
  <c r="AF29" i="7"/>
  <c r="AL9" i="7"/>
  <c r="AF28" i="7"/>
  <c r="AL15" i="1"/>
  <c r="AL14" i="1"/>
  <c r="AL33" i="1"/>
  <c r="AL32" i="1"/>
  <c r="AL34" i="1"/>
  <c r="AL35" i="1"/>
  <c r="AL31" i="1"/>
  <c r="O151" i="1"/>
  <c r="AL22" i="1"/>
  <c r="P150" i="1"/>
  <c r="P138" i="1" s="1"/>
  <c r="AL21" i="1"/>
  <c r="AL17" i="1"/>
  <c r="AL16" i="1"/>
  <c r="AM25" i="1"/>
  <c r="AO25" i="1"/>
  <c r="AN25" i="1"/>
  <c r="AF26" i="1"/>
  <c r="AO24" i="1"/>
  <c r="AN24" i="1"/>
  <c r="AM24" i="1"/>
  <c r="AF28" i="1"/>
  <c r="AO23" i="1"/>
  <c r="AN23" i="1"/>
  <c r="AM23" i="1"/>
  <c r="AF27" i="1"/>
  <c r="AF29" i="1"/>
  <c r="O150" i="1"/>
  <c r="P151" i="1"/>
  <c r="P158" i="1"/>
  <c r="P159" i="1"/>
  <c r="P156" i="1"/>
  <c r="P157" i="1"/>
  <c r="P149" i="1"/>
  <c r="O149" i="1"/>
  <c r="P147" i="1"/>
  <c r="O147" i="1"/>
  <c r="P148" i="1"/>
  <c r="O148" i="1"/>
  <c r="Z127" i="1"/>
  <c r="X127" i="1"/>
  <c r="Y127" i="1"/>
  <c r="X128" i="1"/>
  <c r="Y128" i="1"/>
  <c r="AF31" i="1"/>
  <c r="AF30" i="1"/>
  <c r="AA17" i="1"/>
  <c r="AA18" i="1"/>
  <c r="AA40" i="1"/>
  <c r="AA22" i="1"/>
  <c r="AA19" i="1"/>
  <c r="AA20" i="1"/>
  <c r="AA35" i="1"/>
  <c r="AA21" i="1"/>
  <c r="AA36" i="1"/>
  <c r="AA37" i="1"/>
  <c r="AA38" i="1"/>
  <c r="AA39" i="1"/>
  <c r="P136" i="1" l="1"/>
  <c r="AM13" i="1"/>
  <c r="AN12" i="1"/>
  <c r="AO12" i="1"/>
  <c r="AM10" i="6"/>
  <c r="AO10" i="6"/>
  <c r="AN10" i="6"/>
  <c r="AM12" i="7"/>
  <c r="AO12" i="7"/>
  <c r="AN12" i="7"/>
  <c r="AN7" i="2"/>
  <c r="AM7" i="2"/>
  <c r="AO7" i="2"/>
  <c r="AO9" i="2"/>
  <c r="AM9" i="2"/>
  <c r="AN9" i="2"/>
  <c r="AO13" i="7"/>
  <c r="AN13" i="7"/>
  <c r="AM13" i="7"/>
  <c r="AO8" i="7"/>
  <c r="AN8" i="7"/>
  <c r="AM8" i="7"/>
  <c r="AO10" i="2"/>
  <c r="AM10" i="2"/>
  <c r="AN10" i="2"/>
  <c r="AO13" i="3"/>
  <c r="AN13" i="3"/>
  <c r="AM13" i="3"/>
  <c r="AO6" i="2"/>
  <c r="AN6" i="2"/>
  <c r="AM6" i="2"/>
  <c r="AO8" i="4"/>
  <c r="AN8" i="4"/>
  <c r="AM8" i="4"/>
  <c r="AN6" i="4"/>
  <c r="AM6" i="4"/>
  <c r="AO6" i="4"/>
  <c r="AM12" i="2"/>
  <c r="AN12" i="2"/>
  <c r="AO12" i="2"/>
  <c r="AM13" i="2"/>
  <c r="AN13" i="2"/>
  <c r="AO13" i="2"/>
  <c r="AN6" i="6"/>
  <c r="AM6" i="6"/>
  <c r="AO6" i="6"/>
  <c r="AM12" i="6"/>
  <c r="AN12" i="6"/>
  <c r="AO12" i="6"/>
  <c r="AO11" i="3"/>
  <c r="AN11" i="3"/>
  <c r="AM11" i="3"/>
  <c r="AM13" i="6"/>
  <c r="AO13" i="6"/>
  <c r="AN13" i="6"/>
  <c r="AO9" i="4"/>
  <c r="AN9" i="4"/>
  <c r="AM9" i="4"/>
  <c r="AO10" i="4"/>
  <c r="AN10" i="4"/>
  <c r="AM10" i="4"/>
  <c r="AO8" i="2"/>
  <c r="AM8" i="2"/>
  <c r="AN8" i="2"/>
  <c r="X33" i="6"/>
  <c r="AN12" i="4"/>
  <c r="AO12" i="4"/>
  <c r="AM12" i="4"/>
  <c r="AO8" i="6"/>
  <c r="AM8" i="6"/>
  <c r="AN8" i="6"/>
  <c r="AN7" i="3"/>
  <c r="AM7" i="3"/>
  <c r="AO7" i="3"/>
  <c r="AO13" i="1"/>
  <c r="AN9" i="7"/>
  <c r="AM9" i="7"/>
  <c r="AO9" i="7"/>
  <c r="AO9" i="3"/>
  <c r="AN9" i="3"/>
  <c r="AM9" i="3"/>
  <c r="AM10" i="3"/>
  <c r="AO10" i="3"/>
  <c r="AN10" i="3"/>
  <c r="AO10" i="7"/>
  <c r="AN10" i="7"/>
  <c r="AM10" i="7"/>
  <c r="AO12" i="3"/>
  <c r="AM12" i="3"/>
  <c r="AN12" i="3"/>
  <c r="AN7" i="4"/>
  <c r="AO7" i="4"/>
  <c r="AM7" i="4"/>
  <c r="AO11" i="4"/>
  <c r="AM11" i="4"/>
  <c r="AN11" i="4"/>
  <c r="AM6" i="7"/>
  <c r="AN6" i="7"/>
  <c r="AO6" i="7"/>
  <c r="AM9" i="6"/>
  <c r="AO9" i="6"/>
  <c r="AN9" i="6"/>
  <c r="AM8" i="3"/>
  <c r="AO8" i="3"/>
  <c r="AN8" i="3"/>
  <c r="AN11" i="6"/>
  <c r="AM11" i="6"/>
  <c r="AO11" i="6"/>
  <c r="AO13" i="4"/>
  <c r="AN13" i="4"/>
  <c r="AM13" i="4"/>
  <c r="AO7" i="7"/>
  <c r="AM7" i="7"/>
  <c r="AN7" i="7"/>
  <c r="AO6" i="3"/>
  <c r="AN6" i="3"/>
  <c r="AM6" i="3"/>
  <c r="AO11" i="2"/>
  <c r="AN11" i="2"/>
  <c r="AM11" i="2"/>
  <c r="AO7" i="6"/>
  <c r="AM7" i="6"/>
  <c r="AN7" i="6"/>
  <c r="AO11" i="7"/>
  <c r="AN11" i="7"/>
  <c r="AM11" i="7"/>
  <c r="AN14" i="1"/>
  <c r="AM14" i="1"/>
  <c r="AO14" i="1"/>
  <c r="AN15" i="1"/>
  <c r="AM15" i="1"/>
  <c r="AO15" i="1"/>
  <c r="P135" i="1"/>
  <c r="P134" i="1"/>
  <c r="P137" i="1"/>
  <c r="AO32" i="1"/>
  <c r="AN32" i="1"/>
  <c r="AM32" i="1"/>
  <c r="AO11" i="1"/>
  <c r="AN11" i="1"/>
  <c r="AM11" i="1"/>
  <c r="AN34" i="1"/>
  <c r="AM34" i="1"/>
  <c r="AO34" i="1"/>
  <c r="AO19" i="1"/>
  <c r="AN19" i="1"/>
  <c r="AM19" i="1"/>
  <c r="AM6" i="1"/>
  <c r="AN6" i="1"/>
  <c r="AO6" i="1"/>
  <c r="AM17" i="1"/>
  <c r="AN17" i="1"/>
  <c r="AO17" i="1"/>
  <c r="AM33" i="1"/>
  <c r="AO33" i="1"/>
  <c r="AN33" i="1"/>
  <c r="AN18" i="1"/>
  <c r="AM18" i="1"/>
  <c r="AO18" i="1"/>
  <c r="AO8" i="1"/>
  <c r="AN8" i="1"/>
  <c r="AM8" i="1"/>
  <c r="AN10" i="1"/>
  <c r="AM10" i="1"/>
  <c r="AO10" i="1"/>
  <c r="AO16" i="1"/>
  <c r="AN16" i="1"/>
  <c r="AM16" i="1"/>
  <c r="AO31" i="1"/>
  <c r="AN31" i="1"/>
  <c r="AM31" i="1"/>
  <c r="AN22" i="1"/>
  <c r="AM22" i="1"/>
  <c r="AO22" i="1"/>
  <c r="AO7" i="1"/>
  <c r="AN7" i="1"/>
  <c r="AM7" i="1"/>
  <c r="AO35" i="1"/>
  <c r="AN35" i="1"/>
  <c r="AM35" i="1"/>
  <c r="AO20" i="1"/>
  <c r="AM20" i="1"/>
  <c r="AN20" i="1"/>
  <c r="AM21" i="1"/>
  <c r="AO21" i="1"/>
  <c r="AN21" i="1"/>
  <c r="AM9" i="1"/>
  <c r="AN9" i="1"/>
  <c r="AO9" i="1"/>
  <c r="L157" i="1"/>
  <c r="L159" i="1"/>
  <c r="L156" i="1"/>
  <c r="L158" i="1"/>
  <c r="L160" i="1"/>
  <c r="X15" i="7" l="1"/>
  <c r="K137" i="1"/>
  <c r="K136" i="1"/>
  <c r="K135" i="1"/>
  <c r="K134" i="1"/>
  <c r="K138" i="1"/>
  <c r="AF24" i="4" l="1"/>
  <c r="X33" i="7"/>
  <c r="AL28" i="1"/>
  <c r="AO28" i="1" s="1"/>
  <c r="AL26" i="1"/>
  <c r="AM26" i="1" s="1"/>
  <c r="AL29" i="1"/>
  <c r="AO29" i="1" s="1"/>
  <c r="AL30" i="1"/>
  <c r="AM30" i="1" s="1"/>
  <c r="AL27" i="1"/>
  <c r="AN27" i="1" s="1"/>
  <c r="AF24" i="6" l="1"/>
  <c r="AN26" i="1"/>
  <c r="AO26" i="1"/>
  <c r="AM28" i="1"/>
  <c r="AN28" i="1"/>
  <c r="AN30" i="1"/>
  <c r="AO30" i="1"/>
  <c r="AM27" i="1"/>
  <c r="AO27" i="1"/>
  <c r="AN29" i="1"/>
  <c r="AM29" i="1"/>
  <c r="AF24" i="7" l="1"/>
  <c r="O6" i="3" l="1"/>
  <c r="O15" i="3"/>
  <c r="O24" i="3" l="1"/>
  <c r="O33" i="3" l="1"/>
  <c r="O42" i="3" l="1"/>
  <c r="X15" i="1" l="1"/>
  <c r="X33" i="1" l="1"/>
  <c r="X15" i="2" l="1"/>
  <c r="X33" i="2" l="1"/>
  <c r="X15" i="3" l="1"/>
  <c r="X33" i="3" l="1"/>
  <c r="AF24" i="1" l="1"/>
  <c r="AF24" i="2" l="1"/>
  <c r="AF24" i="3" l="1"/>
  <c r="O6" i="4" l="1"/>
  <c r="O15" i="4" l="1"/>
  <c r="O24" i="4" l="1"/>
  <c r="O33" i="4" l="1"/>
  <c r="O42" i="4" l="1"/>
  <c r="X33" i="4"/>
  <c r="F11" i="5" l="1"/>
  <c r="F12" i="5" s="1"/>
  <c r="G11" i="5" s="1"/>
  <c r="G12" i="5" s="1"/>
  <c r="H5" i="5" l="1"/>
  <c r="H6" i="5" s="1"/>
  <c r="H7" i="5" s="1"/>
  <c r="H8" i="5" s="1"/>
  <c r="H9" i="5" s="1"/>
  <c r="I5" i="5" s="1"/>
  <c r="I6" i="5" s="1"/>
  <c r="I7" i="5" s="1"/>
  <c r="I8" i="5" s="1"/>
  <c r="I9" i="5" s="1"/>
  <c r="H11" i="5" s="1"/>
  <c r="H12" i="5" s="1"/>
  <c r="I11" i="5" l="1"/>
  <c r="I12" i="5" s="1"/>
  <c r="H14" i="5" s="1"/>
  <c r="F14" i="5"/>
  <c r="I14" i="5"/>
  <c r="J5" i="5" s="1"/>
  <c r="H15" i="5"/>
  <c r="H122" i="5"/>
  <c r="F122" i="5" l="1"/>
  <c r="G14" i="5"/>
  <c r="F15" i="5"/>
  <c r="O6" i="6"/>
  <c r="J6" i="5"/>
  <c r="I15" i="5"/>
  <c r="I122" i="5"/>
  <c r="G122" i="5" l="1"/>
  <c r="G15" i="5"/>
  <c r="O15" i="6"/>
  <c r="J7" i="5"/>
  <c r="O24" i="6" l="1"/>
  <c r="J8" i="5"/>
  <c r="J9" i="5" s="1"/>
  <c r="K5" i="5" s="1"/>
  <c r="K6" i="5" s="1"/>
  <c r="K7" i="5" s="1"/>
  <c r="K8" i="5" s="1"/>
  <c r="K9" i="5" s="1"/>
  <c r="J11" i="5" s="1"/>
  <c r="J12" i="5" s="1"/>
  <c r="K11" i="5" s="1"/>
  <c r="K12" i="5" s="1"/>
  <c r="J14" i="5" s="1"/>
  <c r="K14" i="5" l="1"/>
  <c r="J122" i="5"/>
  <c r="J15" i="5"/>
  <c r="K15" i="5" l="1"/>
  <c r="K122" i="5"/>
</calcChain>
</file>

<file path=xl/sharedStrings.xml><?xml version="1.0" encoding="utf-8"?>
<sst xmlns="http://schemas.openxmlformats.org/spreadsheetml/2006/main" count="561" uniqueCount="81">
  <si>
    <t>Results Qualification</t>
  </si>
  <si>
    <t>Final  results</t>
  </si>
  <si>
    <t>Place</t>
  </si>
  <si>
    <t>Bib</t>
  </si>
  <si>
    <t>Name</t>
  </si>
  <si>
    <t>Country</t>
  </si>
  <si>
    <t>Diff.</t>
  </si>
  <si>
    <t>Quarterfinals</t>
  </si>
  <si>
    <t>Semifinals</t>
  </si>
  <si>
    <t>1 / 2</t>
  </si>
  <si>
    <t>FINAL</t>
  </si>
  <si>
    <t>2 / 2</t>
  </si>
  <si>
    <t>First Quarterfinal starts at:</t>
  </si>
  <si>
    <t>Time (m:ss,hh)</t>
  </si>
  <si>
    <t>Time Qval m:ss,hh</t>
  </si>
  <si>
    <t>Time between heats in finals:</t>
  </si>
  <si>
    <t>Time between quarter &amp; semi</t>
  </si>
  <si>
    <t>Time between semi &amp; final:</t>
  </si>
  <si>
    <t>Semifinal 1</t>
  </si>
  <si>
    <t>Semifinal 2</t>
  </si>
  <si>
    <t>Final</t>
  </si>
  <si>
    <t>Finals bib</t>
  </si>
  <si>
    <t>New bibs for finals =1 &gt;&gt;</t>
  </si>
  <si>
    <t>Important:</t>
  </si>
  <si>
    <t>Fill in only YELLOW fields</t>
  </si>
  <si>
    <t>Name of Race</t>
  </si>
  <si>
    <t>City</t>
  </si>
  <si>
    <t>Month</t>
  </si>
  <si>
    <t>Date</t>
  </si>
  <si>
    <t xml:space="preserve"> </t>
  </si>
  <si>
    <t>Active class=1</t>
  </si>
  <si>
    <t>Rest Semi to Final</t>
  </si>
  <si>
    <t>Time between heats in quarter:</t>
  </si>
  <si>
    <t>Time between heats in semi:</t>
  </si>
  <si>
    <t>Quarterfinal 1</t>
  </si>
  <si>
    <t>Quarterfinal 2</t>
  </si>
  <si>
    <t>Quarterfinal 3</t>
  </si>
  <si>
    <t>Quarterfinal 4</t>
  </si>
  <si>
    <t>hh:mm(:ss)</t>
  </si>
  <si>
    <t>Quarterfinal 5</t>
  </si>
  <si>
    <t>Rest/Vila</t>
  </si>
  <si>
    <t>1 / 5</t>
  </si>
  <si>
    <t>2 / 5</t>
  </si>
  <si>
    <t>3 / 5</t>
  </si>
  <si>
    <t>4 / 5</t>
  </si>
  <si>
    <t>5/5</t>
  </si>
  <si>
    <t>Timeschedule SPRINT 30 in Finals</t>
  </si>
  <si>
    <t>Timing in finals =1&gt;&gt;</t>
  </si>
  <si>
    <t>Insert Startlist for all classes below:</t>
  </si>
  <si>
    <t>Rank Prol</t>
  </si>
  <si>
    <t>Rank quart</t>
  </si>
  <si>
    <t>Show starttime in schedule? All heats=1, only Rounds=2</t>
  </si>
  <si>
    <t>Name of classes:</t>
  </si>
  <si>
    <t>Qplace</t>
  </si>
  <si>
    <t>ProlTime</t>
  </si>
  <si>
    <t>QuartTime</t>
  </si>
  <si>
    <t>Rank</t>
  </si>
  <si>
    <t>LL</t>
  </si>
  <si>
    <t>TO FINAL</t>
  </si>
  <si>
    <t>FOR RESULTS IF Timing</t>
  </si>
  <si>
    <t>FOR RESULTS NO Timing</t>
  </si>
  <si>
    <t>Country/Club</t>
  </si>
  <si>
    <t>TO SEMI FINALS</t>
  </si>
  <si>
    <t>Rank Quart</t>
  </si>
  <si>
    <t>The purpose for this file is to:</t>
  </si>
  <si>
    <t>with 2 to 6 classes included</t>
  </si>
  <si>
    <t>Arrange a timeschedule for SPRINT competition with 30 athletes per class</t>
  </si>
  <si>
    <t>Record the results from finals with or without timing</t>
  </si>
  <si>
    <t>Produce a resultlist after finals</t>
  </si>
  <si>
    <t>Working order</t>
  </si>
  <si>
    <t>and the the timegaps between each start  etcetera</t>
  </si>
  <si>
    <t>Important</t>
  </si>
  <si>
    <t>Only yellow marked cells to be filled in</t>
  </si>
  <si>
    <t>Set the timeschedule for the finals on the General tab by setting when the first Quarterfinal should start</t>
  </si>
  <si>
    <t>Fill in the overall startlist on the General tab</t>
  </si>
  <si>
    <t>for each class, Name and Country/Club will be filled in automaticly</t>
  </si>
  <si>
    <t>After the qualification round, fill in bibnumber and Qulification time according to the results from the Qualification round</t>
  </si>
  <si>
    <t>During the final heats, fill in the results and if the finals will be timed, also the time in each finals box</t>
  </si>
  <si>
    <t>Luckyloser will be marked and all qualified will be transported to the next round and marked in the order that the athletes</t>
  </si>
  <si>
    <t>should chose lane</t>
  </si>
  <si>
    <t>Best Racing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</si>
</sst>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hh:mm:ss;@"/>
    <numFmt numFmtId="166" formatCode="hh:mm:ss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Tahoma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2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21" fontId="6" fillId="0" borderId="0" xfId="0" applyNumberFormat="1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47" fontId="1" fillId="0" borderId="4" xfId="0" applyNumberFormat="1" applyFont="1" applyBorder="1"/>
    <xf numFmtId="0" fontId="6" fillId="0" borderId="0" xfId="0" applyFont="1"/>
    <xf numFmtId="20" fontId="6" fillId="0" borderId="0" xfId="0" applyNumberFormat="1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left"/>
    </xf>
    <xf numFmtId="164" fontId="14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164" fontId="1" fillId="0" borderId="7" xfId="0" applyNumberFormat="1" applyFont="1" applyBorder="1"/>
    <xf numFmtId="0" fontId="13" fillId="0" borderId="8" xfId="0" applyFont="1" applyBorder="1"/>
    <xf numFmtId="0" fontId="11" fillId="0" borderId="1" xfId="0" applyFont="1" applyBorder="1"/>
    <xf numFmtId="0" fontId="12" fillId="0" borderId="1" xfId="0" applyFont="1" applyBorder="1"/>
    <xf numFmtId="0" fontId="6" fillId="2" borderId="0" xfId="0" applyFont="1" applyFill="1"/>
    <xf numFmtId="0" fontId="6" fillId="0" borderId="8" xfId="0" applyFont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/>
    <xf numFmtId="47" fontId="14" fillId="0" borderId="0" xfId="0" applyNumberFormat="1" applyFont="1"/>
    <xf numFmtId="0" fontId="1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/>
    <xf numFmtId="0" fontId="14" fillId="0" borderId="10" xfId="0" applyFont="1" applyBorder="1" applyAlignment="1">
      <alignment horizontal="left"/>
    </xf>
    <xf numFmtId="164" fontId="1" fillId="3" borderId="11" xfId="0" applyNumberFormat="1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 horizontal="right"/>
    </xf>
    <xf numFmtId="164" fontId="1" fillId="3" borderId="13" xfId="0" applyNumberFormat="1" applyFont="1" applyFill="1" applyBorder="1" applyAlignment="1">
      <alignment horizontal="right"/>
    </xf>
    <xf numFmtId="0" fontId="19" fillId="0" borderId="0" xfId="0" applyFont="1"/>
    <xf numFmtId="0" fontId="0" fillId="4" borderId="0" xfId="0" applyFill="1"/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22" fillId="4" borderId="0" xfId="0" applyFont="1" applyFill="1"/>
    <xf numFmtId="0" fontId="17" fillId="0" borderId="0" xfId="0" applyFont="1" applyFill="1" applyBorder="1"/>
    <xf numFmtId="0" fontId="23" fillId="0" borderId="0" xfId="0" applyFont="1" applyAlignment="1">
      <alignment horizontal="right"/>
    </xf>
    <xf numFmtId="164" fontId="1" fillId="3" borderId="3" xfId="0" applyNumberFormat="1" applyFont="1" applyFill="1" applyBorder="1" applyAlignment="1" applyProtection="1">
      <alignment horizontal="right"/>
      <protection locked="0"/>
    </xf>
    <xf numFmtId="164" fontId="1" fillId="3" borderId="6" xfId="0" applyNumberFormat="1" applyFont="1" applyFill="1" applyBorder="1" applyAlignment="1" applyProtection="1">
      <alignment horizontal="right"/>
      <protection locked="0"/>
    </xf>
    <xf numFmtId="164" fontId="1" fillId="3" borderId="10" xfId="0" applyNumberFormat="1" applyFont="1" applyFill="1" applyBorder="1" applyAlignment="1" applyProtection="1">
      <alignment horizontal="right"/>
      <protection locked="0"/>
    </xf>
    <xf numFmtId="0" fontId="1" fillId="3" borderId="3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9" fillId="4" borderId="0" xfId="0" applyFont="1" applyFill="1" applyProtection="1">
      <protection locked="0"/>
    </xf>
    <xf numFmtId="0" fontId="17" fillId="3" borderId="0" xfId="0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17" fillId="3" borderId="17" xfId="0" applyFont="1" applyFill="1" applyBorder="1" applyProtection="1">
      <protection locked="0"/>
    </xf>
    <xf numFmtId="0" fontId="17" fillId="3" borderId="18" xfId="0" applyFont="1" applyFill="1" applyBorder="1" applyProtection="1">
      <protection locked="0"/>
    </xf>
    <xf numFmtId="0" fontId="17" fillId="3" borderId="19" xfId="0" applyFont="1" applyFill="1" applyBorder="1" applyProtection="1">
      <protection locked="0"/>
    </xf>
    <xf numFmtId="0" fontId="17" fillId="3" borderId="20" xfId="0" applyFont="1" applyFill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17" fillId="3" borderId="21" xfId="0" applyFont="1" applyFill="1" applyBorder="1" applyProtection="1">
      <protection locked="0"/>
    </xf>
    <xf numFmtId="0" fontId="17" fillId="3" borderId="22" xfId="0" applyFont="1" applyFill="1" applyBorder="1" applyProtection="1">
      <protection locked="0"/>
    </xf>
    <xf numFmtId="0" fontId="17" fillId="3" borderId="23" xfId="0" applyFont="1" applyFill="1" applyBorder="1" applyProtection="1">
      <protection locked="0"/>
    </xf>
    <xf numFmtId="0" fontId="17" fillId="3" borderId="24" xfId="0" applyFont="1" applyFill="1" applyBorder="1" applyProtection="1">
      <protection locked="0"/>
    </xf>
    <xf numFmtId="0" fontId="24" fillId="0" borderId="0" xfId="0" applyFont="1"/>
    <xf numFmtId="165" fontId="23" fillId="0" borderId="0" xfId="0" applyNumberFormat="1" applyFont="1"/>
    <xf numFmtId="0" fontId="25" fillId="0" borderId="0" xfId="0" applyFont="1"/>
    <xf numFmtId="0" fontId="0" fillId="0" borderId="0" xfId="0" applyFill="1"/>
    <xf numFmtId="0" fontId="8" fillId="0" borderId="0" xfId="0" applyFont="1" applyFill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0" fillId="4" borderId="0" xfId="0" applyFill="1" applyAlignment="1">
      <alignment horizontal="center"/>
    </xf>
    <xf numFmtId="0" fontId="19" fillId="5" borderId="0" xfId="0" applyFont="1" applyFill="1"/>
    <xf numFmtId="0" fontId="19" fillId="6" borderId="0" xfId="0" applyFont="1" applyFill="1"/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/>
    <xf numFmtId="0" fontId="27" fillId="0" borderId="11" xfId="0" applyFont="1" applyFill="1" applyBorder="1"/>
    <xf numFmtId="166" fontId="1" fillId="0" borderId="0" xfId="0" applyNumberFormat="1" applyFont="1" applyFill="1" applyBorder="1" applyAlignment="1" applyProtection="1">
      <alignment horizontal="right"/>
      <protection locked="0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166" fontId="1" fillId="6" borderId="0" xfId="0" applyNumberFormat="1" applyFont="1" applyFill="1" applyBorder="1" applyAlignment="1" applyProtection="1">
      <alignment horizontal="right"/>
      <protection locked="0"/>
    </xf>
    <xf numFmtId="21" fontId="0" fillId="0" borderId="0" xfId="0" applyNumberFormat="1"/>
    <xf numFmtId="0" fontId="19" fillId="4" borderId="0" xfId="0" applyFont="1" applyFill="1"/>
    <xf numFmtId="0" fontId="14" fillId="4" borderId="0" xfId="0" applyFont="1" applyFill="1"/>
    <xf numFmtId="166" fontId="1" fillId="4" borderId="0" xfId="0" applyNumberFormat="1" applyFont="1" applyFill="1" applyBorder="1" applyAlignment="1" applyProtection="1">
      <alignment horizontal="right"/>
      <protection locked="0"/>
    </xf>
    <xf numFmtId="0" fontId="19" fillId="7" borderId="0" xfId="0" applyFont="1" applyFill="1"/>
    <xf numFmtId="0" fontId="14" fillId="7" borderId="0" xfId="0" applyFont="1" applyFill="1"/>
    <xf numFmtId="166" fontId="1" fillId="7" borderId="0" xfId="0" applyNumberFormat="1" applyFont="1" applyFill="1" applyBorder="1" applyAlignment="1" applyProtection="1">
      <alignment horizontal="right"/>
      <protection locked="0"/>
    </xf>
    <xf numFmtId="0" fontId="19" fillId="8" borderId="0" xfId="0" applyFont="1" applyFill="1"/>
    <xf numFmtId="0" fontId="14" fillId="8" borderId="0" xfId="0" applyFont="1" applyFill="1"/>
    <xf numFmtId="166" fontId="1" fillId="8" borderId="0" xfId="0" applyNumberFormat="1" applyFont="1" applyFill="1" applyBorder="1" applyAlignment="1" applyProtection="1">
      <alignment horizontal="right"/>
      <protection locked="0"/>
    </xf>
    <xf numFmtId="0" fontId="19" fillId="9" borderId="0" xfId="0" applyFont="1" applyFill="1"/>
    <xf numFmtId="0" fontId="14" fillId="9" borderId="0" xfId="0" applyFont="1" applyFill="1"/>
    <xf numFmtId="166" fontId="1" fillId="9" borderId="0" xfId="0" applyNumberFormat="1" applyFont="1" applyFill="1" applyBorder="1" applyAlignment="1" applyProtection="1">
      <alignment horizontal="right"/>
      <protection locked="0"/>
    </xf>
    <xf numFmtId="0" fontId="6" fillId="0" borderId="15" xfId="0" applyFont="1" applyBorder="1" applyAlignment="1">
      <alignment horizontal="center"/>
    </xf>
    <xf numFmtId="3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20" fillId="0" borderId="26" xfId="0" applyFont="1" applyBorder="1"/>
    <xf numFmtId="164" fontId="1" fillId="3" borderId="26" xfId="0" applyNumberFormat="1" applyFont="1" applyFill="1" applyBorder="1" applyAlignment="1">
      <alignment horizontal="right"/>
    </xf>
    <xf numFmtId="0" fontId="6" fillId="3" borderId="26" xfId="0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>
      <alignment horizontal="center"/>
    </xf>
    <xf numFmtId="0" fontId="0" fillId="0" borderId="28" xfId="0" applyBorder="1"/>
    <xf numFmtId="0" fontId="6" fillId="0" borderId="29" xfId="0" applyFont="1" applyBorder="1"/>
    <xf numFmtId="0" fontId="20" fillId="0" borderId="29" xfId="0" applyFont="1" applyBorder="1"/>
    <xf numFmtId="164" fontId="1" fillId="3" borderId="29" xfId="0" applyNumberFormat="1" applyFont="1" applyFill="1" applyBorder="1" applyAlignment="1">
      <alignment horizontal="right"/>
    </xf>
    <xf numFmtId="0" fontId="6" fillId="3" borderId="29" xfId="0" applyFont="1" applyFill="1" applyBorder="1" applyAlignment="1" applyProtection="1">
      <alignment horizontal="center"/>
      <protection locked="0"/>
    </xf>
    <xf numFmtId="0" fontId="16" fillId="0" borderId="30" xfId="0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28" xfId="0" applyFont="1" applyBorder="1"/>
    <xf numFmtId="0" fontId="6" fillId="0" borderId="31" xfId="0" applyFont="1" applyBorder="1"/>
    <xf numFmtId="0" fontId="6" fillId="0" borderId="32" xfId="0" applyFont="1" applyBorder="1"/>
    <xf numFmtId="0" fontId="20" fillId="0" borderId="32" xfId="0" applyFont="1" applyBorder="1"/>
    <xf numFmtId="164" fontId="1" fillId="3" borderId="32" xfId="0" applyNumberFormat="1" applyFont="1" applyFill="1" applyBorder="1" applyAlignment="1">
      <alignment horizontal="right"/>
    </xf>
    <xf numFmtId="0" fontId="6" fillId="3" borderId="32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>
      <alignment horizontal="center"/>
    </xf>
    <xf numFmtId="0" fontId="20" fillId="0" borderId="25" xfId="0" applyFont="1" applyBorder="1"/>
    <xf numFmtId="0" fontId="6" fillId="3" borderId="27" xfId="0" applyFont="1" applyFill="1" applyBorder="1" applyAlignment="1" applyProtection="1">
      <alignment horizontal="center"/>
      <protection locked="0"/>
    </xf>
    <xf numFmtId="0" fontId="20" fillId="0" borderId="28" xfId="0" applyFont="1" applyBorder="1"/>
    <xf numFmtId="0" fontId="6" fillId="3" borderId="30" xfId="0" applyFont="1" applyFill="1" applyBorder="1" applyAlignment="1" applyProtection="1">
      <alignment horizontal="center"/>
      <protection locked="0"/>
    </xf>
    <xf numFmtId="0" fontId="20" fillId="0" borderId="31" xfId="0" applyFont="1" applyBorder="1"/>
    <xf numFmtId="0" fontId="6" fillId="3" borderId="33" xfId="0" applyFont="1" applyFill="1" applyBorder="1" applyAlignment="1" applyProtection="1">
      <alignment horizontal="center"/>
      <protection locked="0"/>
    </xf>
    <xf numFmtId="0" fontId="28" fillId="0" borderId="30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13" fillId="0" borderId="25" xfId="0" applyFont="1" applyBorder="1"/>
    <xf numFmtId="0" fontId="13" fillId="0" borderId="26" xfId="0" applyFont="1" applyBorder="1"/>
    <xf numFmtId="0" fontId="15" fillId="0" borderId="26" xfId="0" applyFont="1" applyBorder="1" applyAlignment="1">
      <alignment horizont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13" fillId="0" borderId="29" xfId="0" applyFont="1" applyBorder="1"/>
    <xf numFmtId="0" fontId="15" fillId="0" borderId="29" xfId="0" applyFont="1" applyBorder="1" applyAlignment="1">
      <alignment horizontal="center"/>
    </xf>
    <xf numFmtId="0" fontId="6" fillId="0" borderId="30" xfId="0" applyFont="1" applyFill="1" applyBorder="1" applyAlignment="1" applyProtection="1">
      <alignment horizontal="center"/>
      <protection locked="0"/>
    </xf>
    <xf numFmtId="49" fontId="16" fillId="0" borderId="28" xfId="0" applyNumberFormat="1" applyFont="1" applyBorder="1" applyAlignment="1">
      <alignment horizontal="center"/>
    </xf>
    <xf numFmtId="0" fontId="13" fillId="0" borderId="28" xfId="0" applyFont="1" applyBorder="1"/>
    <xf numFmtId="0" fontId="13" fillId="0" borderId="31" xfId="0" applyFont="1" applyBorder="1"/>
    <xf numFmtId="0" fontId="13" fillId="0" borderId="32" xfId="0" applyFont="1" applyBorder="1"/>
    <xf numFmtId="0" fontId="15" fillId="0" borderId="32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26" fillId="4" borderId="0" xfId="0" applyFont="1" applyFill="1"/>
    <xf numFmtId="0" fontId="27" fillId="4" borderId="11" xfId="0" applyFont="1" applyFill="1" applyBorder="1"/>
    <xf numFmtId="164" fontId="1" fillId="4" borderId="0" xfId="0" applyNumberFormat="1" applyFont="1" applyFill="1" applyBorder="1" applyAlignment="1" applyProtection="1">
      <alignment horizontal="right"/>
      <protection locked="0"/>
    </xf>
    <xf numFmtId="20" fontId="0" fillId="4" borderId="0" xfId="0" applyNumberFormat="1" applyFill="1" applyAlignment="1" applyProtection="1">
      <alignment horizontal="center"/>
      <protection locked="0"/>
    </xf>
    <xf numFmtId="45" fontId="0" fillId="4" borderId="0" xfId="0" applyNumberFormat="1" applyFill="1" applyAlignment="1" applyProtection="1">
      <alignment horizontal="center"/>
      <protection locked="0"/>
    </xf>
    <xf numFmtId="0" fontId="29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left"/>
    </xf>
    <xf numFmtId="0" fontId="19" fillId="0" borderId="34" xfId="0" applyFont="1" applyBorder="1"/>
    <xf numFmtId="0" fontId="0" fillId="0" borderId="37" xfId="0" applyBorder="1"/>
    <xf numFmtId="0" fontId="19" fillId="0" borderId="37" xfId="0" applyFont="1" applyBorder="1"/>
    <xf numFmtId="0" fontId="19" fillId="0" borderId="39" xfId="0" applyFont="1" applyBorder="1"/>
    <xf numFmtId="0" fontId="19" fillId="4" borderId="35" xfId="0" applyFont="1" applyFill="1" applyBorder="1" applyAlignment="1" applyProtection="1">
      <alignment horizontal="center"/>
      <protection locked="0"/>
    </xf>
    <xf numFmtId="0" fontId="19" fillId="4" borderId="3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19" fillId="0" borderId="35" xfId="0" applyFont="1" applyBorder="1"/>
    <xf numFmtId="165" fontId="0" fillId="0" borderId="35" xfId="0" applyNumberForma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NumberFormat="1" applyFont="1" applyAlignment="1">
      <alignment horizontal="left" wrapText="1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2.jpeg"/><Relationship Id="rId1" Type="http://schemas.openxmlformats.org/officeDocument/2006/relationships/image" Target="../media/image6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8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8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412750</xdr:colOff>
      <xdr:row>1</xdr:row>
      <xdr:rowOff>12700</xdr:rowOff>
    </xdr:from>
    <xdr:to>
      <xdr:col>7</xdr:col>
      <xdr:colOff>401891</xdr:colOff>
      <xdr:row>1</xdr:row>
      <xdr:rowOff>882650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6850"/>
          <a:ext cx="933704" cy="869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1357312</xdr:colOff>
      <xdr:row>0</xdr:row>
      <xdr:rowOff>131763</xdr:rowOff>
    </xdr:from>
    <xdr:to>
      <xdr:col>32</xdr:col>
      <xdr:colOff>300290</xdr:colOff>
      <xdr:row>1</xdr:row>
      <xdr:rowOff>812800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5437" y="131763"/>
          <a:ext cx="943229" cy="863600"/>
        </a:xfrm>
        <a:prstGeom prst="rect">
          <a:avLst/>
        </a:prstGeom>
      </xdr:spPr>
    </xdr:pic>
    <xdr:clientData/>
  </xdr:twoCellAnchor>
  <xdr:twoCellAnchor editAs="oneCell">
    <xdr:from>
      <xdr:col>40</xdr:col>
      <xdr:colOff>25400</xdr:colOff>
      <xdr:row>1</xdr:row>
      <xdr:rowOff>4763</xdr:rowOff>
    </xdr:from>
    <xdr:to>
      <xdr:col>40</xdr:col>
      <xdr:colOff>936624</xdr:colOff>
      <xdr:row>1</xdr:row>
      <xdr:rowOff>868363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3838" y="187326"/>
          <a:ext cx="911224" cy="863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87712</xdr:colOff>
      <xdr:row>2</xdr:row>
      <xdr:rowOff>23812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2748A19B-E446-489A-B90D-21B5E3907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40438" y="182563"/>
          <a:ext cx="944962" cy="928687"/>
        </a:xfrm>
        <a:prstGeom prst="rect">
          <a:avLst/>
        </a:prstGeom>
      </xdr:spPr>
    </xdr:pic>
    <xdr:clientData/>
  </xdr:twoCellAnchor>
  <xdr:twoCellAnchor editAs="oneCell">
    <xdr:from>
      <xdr:col>34</xdr:col>
      <xdr:colOff>174625</xdr:colOff>
      <xdr:row>0</xdr:row>
      <xdr:rowOff>174626</xdr:rowOff>
    </xdr:from>
    <xdr:to>
      <xdr:col>37</xdr:col>
      <xdr:colOff>8337</xdr:colOff>
      <xdr:row>2</xdr:row>
      <xdr:rowOff>13860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7F85E8EB-BE82-4ECD-8945-B263C2C68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843750" y="174626"/>
          <a:ext cx="944962" cy="926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158750</xdr:colOff>
      <xdr:row>1</xdr:row>
      <xdr:rowOff>12700</xdr:rowOff>
    </xdr:from>
    <xdr:to>
      <xdr:col>33</xdr:col>
      <xdr:colOff>267407</xdr:colOff>
      <xdr:row>1</xdr:row>
      <xdr:rowOff>876300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196850"/>
          <a:ext cx="946404" cy="86360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401890</xdr:colOff>
      <xdr:row>1</xdr:row>
      <xdr:rowOff>882650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35291" cy="86995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395541</xdr:colOff>
      <xdr:row>1</xdr:row>
      <xdr:rowOff>882650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194DE89F-8EBA-41BF-AE0F-3924F6138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28941" cy="869950"/>
        </a:xfrm>
        <a:prstGeom prst="rect">
          <a:avLst/>
        </a:prstGeom>
      </xdr:spPr>
    </xdr:pic>
    <xdr:clientData/>
  </xdr:twoCellAnchor>
  <xdr:twoCellAnchor editAs="oneCell">
    <xdr:from>
      <xdr:col>40</xdr:col>
      <xdr:colOff>25400</xdr:colOff>
      <xdr:row>1</xdr:row>
      <xdr:rowOff>4763</xdr:rowOff>
    </xdr:from>
    <xdr:to>
      <xdr:col>40</xdr:col>
      <xdr:colOff>934809</xdr:colOff>
      <xdr:row>1</xdr:row>
      <xdr:rowOff>868363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DB90DA88-744D-4867-A21F-2B76E4864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90250" y="188913"/>
          <a:ext cx="911224" cy="863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84083</xdr:colOff>
      <xdr:row>2</xdr:row>
      <xdr:rowOff>23812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F927B9F2-0EA5-4D4C-8010-18586B7A0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72100" y="184150"/>
          <a:ext cx="951312" cy="925512"/>
        </a:xfrm>
        <a:prstGeom prst="rect">
          <a:avLst/>
        </a:prstGeom>
      </xdr:spPr>
    </xdr:pic>
    <xdr:clientData/>
  </xdr:twoCellAnchor>
  <xdr:twoCellAnchor editAs="oneCell">
    <xdr:from>
      <xdr:col>34</xdr:col>
      <xdr:colOff>174625</xdr:colOff>
      <xdr:row>0</xdr:row>
      <xdr:rowOff>174626</xdr:rowOff>
    </xdr:from>
    <xdr:to>
      <xdr:col>37</xdr:col>
      <xdr:colOff>12873</xdr:colOff>
      <xdr:row>2</xdr:row>
      <xdr:rowOff>13860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C271D299-1B73-4391-AB79-0A91F6DF9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84925" y="174626"/>
          <a:ext cx="944962" cy="925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158750</xdr:colOff>
      <xdr:row>1</xdr:row>
      <xdr:rowOff>12700</xdr:rowOff>
    </xdr:from>
    <xdr:to>
      <xdr:col>33</xdr:col>
      <xdr:colOff>270957</xdr:colOff>
      <xdr:row>1</xdr:row>
      <xdr:rowOff>876300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196850"/>
          <a:ext cx="946404" cy="863600"/>
        </a:xfrm>
        <a:prstGeom prst="rect">
          <a:avLst/>
        </a:prstGeom>
      </xdr:spPr>
    </xdr:pic>
    <xdr:clientData/>
  </xdr:twoCellAnchor>
  <xdr:twoCellAnchor editAs="oneCell">
    <xdr:from>
      <xdr:col>39</xdr:col>
      <xdr:colOff>1263650</xdr:colOff>
      <xdr:row>1</xdr:row>
      <xdr:rowOff>12700</xdr:rowOff>
    </xdr:from>
    <xdr:to>
      <xdr:col>40</xdr:col>
      <xdr:colOff>869673</xdr:colOff>
      <xdr:row>1</xdr:row>
      <xdr:rowOff>876300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2400" y="196850"/>
          <a:ext cx="914400" cy="86360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407412</xdr:colOff>
      <xdr:row>1</xdr:row>
      <xdr:rowOff>882650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35291" cy="86995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401063</xdr:colOff>
      <xdr:row>1</xdr:row>
      <xdr:rowOff>882650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13E31619-6F73-4FEC-A88F-02452928C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28941" cy="8699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88816</xdr:colOff>
      <xdr:row>2</xdr:row>
      <xdr:rowOff>23812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966179AE-EBF9-49B3-98AD-469E200BE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72100" y="184150"/>
          <a:ext cx="951312" cy="925512"/>
        </a:xfrm>
        <a:prstGeom prst="rect">
          <a:avLst/>
        </a:prstGeom>
      </xdr:spPr>
    </xdr:pic>
    <xdr:clientData/>
  </xdr:twoCellAnchor>
  <xdr:twoCellAnchor editAs="oneCell">
    <xdr:from>
      <xdr:col>34</xdr:col>
      <xdr:colOff>174625</xdr:colOff>
      <xdr:row>0</xdr:row>
      <xdr:rowOff>174626</xdr:rowOff>
    </xdr:from>
    <xdr:to>
      <xdr:col>37</xdr:col>
      <xdr:colOff>9718</xdr:colOff>
      <xdr:row>2</xdr:row>
      <xdr:rowOff>13860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DB2DD75F-49F1-470C-9D5B-7A2720B65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84925" y="174626"/>
          <a:ext cx="944962" cy="9250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158750</xdr:colOff>
      <xdr:row>1</xdr:row>
      <xdr:rowOff>12700</xdr:rowOff>
    </xdr:from>
    <xdr:to>
      <xdr:col>33</xdr:col>
      <xdr:colOff>267407</xdr:colOff>
      <xdr:row>1</xdr:row>
      <xdr:rowOff>876300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196850"/>
          <a:ext cx="946404" cy="863600"/>
        </a:xfrm>
        <a:prstGeom prst="rect">
          <a:avLst/>
        </a:prstGeom>
      </xdr:spPr>
    </xdr:pic>
    <xdr:clientData/>
  </xdr:twoCellAnchor>
  <xdr:twoCellAnchor editAs="oneCell">
    <xdr:from>
      <xdr:col>39</xdr:col>
      <xdr:colOff>1263650</xdr:colOff>
      <xdr:row>1</xdr:row>
      <xdr:rowOff>12700</xdr:rowOff>
    </xdr:from>
    <xdr:to>
      <xdr:col>40</xdr:col>
      <xdr:colOff>861785</xdr:colOff>
      <xdr:row>1</xdr:row>
      <xdr:rowOff>876300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2400" y="196850"/>
          <a:ext cx="914400" cy="86360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401891</xdr:colOff>
      <xdr:row>1</xdr:row>
      <xdr:rowOff>882650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35291" cy="869950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12700</xdr:rowOff>
    </xdr:from>
    <xdr:to>
      <xdr:col>7</xdr:col>
      <xdr:colOff>395541</xdr:colOff>
      <xdr:row>1</xdr:row>
      <xdr:rowOff>882650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9564EEA6-DA44-4827-B710-B73974619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28941" cy="8699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84083</xdr:colOff>
      <xdr:row>2</xdr:row>
      <xdr:rowOff>23812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E8A849C9-3335-4387-958B-09A64884E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72100" y="184150"/>
          <a:ext cx="951312" cy="925512"/>
        </a:xfrm>
        <a:prstGeom prst="rect">
          <a:avLst/>
        </a:prstGeom>
      </xdr:spPr>
    </xdr:pic>
    <xdr:clientData/>
  </xdr:twoCellAnchor>
  <xdr:twoCellAnchor editAs="oneCell">
    <xdr:from>
      <xdr:col>34</xdr:col>
      <xdr:colOff>174625</xdr:colOff>
      <xdr:row>0</xdr:row>
      <xdr:rowOff>174626</xdr:rowOff>
    </xdr:from>
    <xdr:to>
      <xdr:col>37</xdr:col>
      <xdr:colOff>12873</xdr:colOff>
      <xdr:row>2</xdr:row>
      <xdr:rowOff>13860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870E5C9C-3C74-427B-AF4B-767D25035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84925" y="174626"/>
          <a:ext cx="944962" cy="925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412750</xdr:colOff>
      <xdr:row>1</xdr:row>
      <xdr:rowOff>12700</xdr:rowOff>
    </xdr:from>
    <xdr:to>
      <xdr:col>7</xdr:col>
      <xdr:colOff>395541</xdr:colOff>
      <xdr:row>1</xdr:row>
      <xdr:rowOff>882650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7C96825-6FDF-4BC9-B2D5-686984D13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28941" cy="869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1357312</xdr:colOff>
      <xdr:row>0</xdr:row>
      <xdr:rowOff>131763</xdr:rowOff>
    </xdr:from>
    <xdr:to>
      <xdr:col>32</xdr:col>
      <xdr:colOff>295755</xdr:colOff>
      <xdr:row>1</xdr:row>
      <xdr:rowOff>812800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E016385-F5AC-4376-920A-422F4862B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4512" y="131763"/>
          <a:ext cx="943228" cy="865187"/>
        </a:xfrm>
        <a:prstGeom prst="rect">
          <a:avLst/>
        </a:prstGeom>
      </xdr:spPr>
    </xdr:pic>
    <xdr:clientData/>
  </xdr:twoCellAnchor>
  <xdr:twoCellAnchor editAs="oneCell">
    <xdr:from>
      <xdr:col>40</xdr:col>
      <xdr:colOff>25400</xdr:colOff>
      <xdr:row>1</xdr:row>
      <xdr:rowOff>4763</xdr:rowOff>
    </xdr:from>
    <xdr:to>
      <xdr:col>40</xdr:col>
      <xdr:colOff>934809</xdr:colOff>
      <xdr:row>1</xdr:row>
      <xdr:rowOff>868363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69F4E4BC-9560-4E00-A127-586A748A4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90250" y="188913"/>
          <a:ext cx="911224" cy="863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84083</xdr:colOff>
      <xdr:row>2</xdr:row>
      <xdr:rowOff>23812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345F3012-D42C-4528-AD60-915AF7ADB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72100" y="184150"/>
          <a:ext cx="951312" cy="925512"/>
        </a:xfrm>
        <a:prstGeom prst="rect">
          <a:avLst/>
        </a:prstGeom>
      </xdr:spPr>
    </xdr:pic>
    <xdr:clientData/>
  </xdr:twoCellAnchor>
  <xdr:twoCellAnchor editAs="oneCell">
    <xdr:from>
      <xdr:col>34</xdr:col>
      <xdr:colOff>174625</xdr:colOff>
      <xdr:row>0</xdr:row>
      <xdr:rowOff>174626</xdr:rowOff>
    </xdr:from>
    <xdr:to>
      <xdr:col>36</xdr:col>
      <xdr:colOff>12873</xdr:colOff>
      <xdr:row>2</xdr:row>
      <xdr:rowOff>13860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641BE3DA-17D7-4F63-9EE0-7E13F69B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84925" y="174626"/>
          <a:ext cx="944962" cy="9250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412750</xdr:colOff>
      <xdr:row>1</xdr:row>
      <xdr:rowOff>12700</xdr:rowOff>
    </xdr:from>
    <xdr:to>
      <xdr:col>7</xdr:col>
      <xdr:colOff>395541</xdr:colOff>
      <xdr:row>1</xdr:row>
      <xdr:rowOff>882650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263110F-811E-464F-8240-90A7C8D0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" y="196850"/>
          <a:ext cx="928941" cy="869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1357312</xdr:colOff>
      <xdr:row>0</xdr:row>
      <xdr:rowOff>131763</xdr:rowOff>
    </xdr:from>
    <xdr:to>
      <xdr:col>32</xdr:col>
      <xdr:colOff>295755</xdr:colOff>
      <xdr:row>1</xdr:row>
      <xdr:rowOff>812800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C0ABCB2-35A4-4532-BE4C-266922472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4512" y="131763"/>
          <a:ext cx="943228" cy="865187"/>
        </a:xfrm>
        <a:prstGeom prst="rect">
          <a:avLst/>
        </a:prstGeom>
      </xdr:spPr>
    </xdr:pic>
    <xdr:clientData/>
  </xdr:twoCellAnchor>
  <xdr:twoCellAnchor editAs="oneCell">
    <xdr:from>
      <xdr:col>40</xdr:col>
      <xdr:colOff>25400</xdr:colOff>
      <xdr:row>1</xdr:row>
      <xdr:rowOff>4763</xdr:rowOff>
    </xdr:from>
    <xdr:to>
      <xdr:col>40</xdr:col>
      <xdr:colOff>934809</xdr:colOff>
      <xdr:row>1</xdr:row>
      <xdr:rowOff>868363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6632BC65-1BDC-45C9-9926-BB8EFBF6F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90250" y="188913"/>
          <a:ext cx="911224" cy="863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84083</xdr:colOff>
      <xdr:row>2</xdr:row>
      <xdr:rowOff>23812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A900475C-D9A1-4DED-A837-689C3226E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72100" y="184150"/>
          <a:ext cx="951312" cy="925512"/>
        </a:xfrm>
        <a:prstGeom prst="rect">
          <a:avLst/>
        </a:prstGeom>
      </xdr:spPr>
    </xdr:pic>
    <xdr:clientData/>
  </xdr:twoCellAnchor>
  <xdr:twoCellAnchor editAs="oneCell">
    <xdr:from>
      <xdr:col>34</xdr:col>
      <xdr:colOff>174625</xdr:colOff>
      <xdr:row>0</xdr:row>
      <xdr:rowOff>174626</xdr:rowOff>
    </xdr:from>
    <xdr:to>
      <xdr:col>37</xdr:col>
      <xdr:colOff>12873</xdr:colOff>
      <xdr:row>2</xdr:row>
      <xdr:rowOff>13860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C6E04B85-346E-40FF-8655-B41F0405B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84925" y="174626"/>
          <a:ext cx="944962" cy="92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9"/>
  <sheetViews>
    <sheetView workbookViewId="0">
      <selection activeCell="H7" sqref="H7"/>
    </sheetView>
  </sheetViews>
  <sheetFormatPr defaultRowHeight="14.5" x14ac:dyDescent="0.35"/>
  <sheetData>
    <row r="2" spans="1:2" x14ac:dyDescent="0.35">
      <c r="A2" t="s">
        <v>64</v>
      </c>
    </row>
    <row r="3" spans="1:2" x14ac:dyDescent="0.35">
      <c r="B3" t="s">
        <v>66</v>
      </c>
    </row>
    <row r="4" spans="1:2" x14ac:dyDescent="0.35">
      <c r="B4" t="s">
        <v>65</v>
      </c>
    </row>
    <row r="5" spans="1:2" x14ac:dyDescent="0.35">
      <c r="B5" t="s">
        <v>67</v>
      </c>
    </row>
    <row r="6" spans="1:2" x14ac:dyDescent="0.35">
      <c r="B6" t="s">
        <v>68</v>
      </c>
    </row>
    <row r="8" spans="1:2" x14ac:dyDescent="0.35">
      <c r="A8" t="s">
        <v>71</v>
      </c>
    </row>
    <row r="9" spans="1:2" x14ac:dyDescent="0.35">
      <c r="B9" t="s">
        <v>72</v>
      </c>
    </row>
    <row r="11" spans="1:2" x14ac:dyDescent="0.35">
      <c r="A11" t="s">
        <v>69</v>
      </c>
    </row>
    <row r="12" spans="1:2" x14ac:dyDescent="0.35">
      <c r="A12">
        <v>1</v>
      </c>
      <c r="B12" t="s">
        <v>73</v>
      </c>
    </row>
    <row r="13" spans="1:2" x14ac:dyDescent="0.35">
      <c r="B13" t="s">
        <v>70</v>
      </c>
    </row>
    <row r="14" spans="1:2" x14ac:dyDescent="0.35">
      <c r="A14">
        <v>2</v>
      </c>
      <c r="B14" t="s">
        <v>74</v>
      </c>
    </row>
    <row r="15" spans="1:2" x14ac:dyDescent="0.35">
      <c r="A15">
        <v>3</v>
      </c>
      <c r="B15" t="s">
        <v>76</v>
      </c>
    </row>
    <row r="16" spans="1:2" x14ac:dyDescent="0.35">
      <c r="B16" t="s">
        <v>75</v>
      </c>
    </row>
    <row r="17" spans="1:2" x14ac:dyDescent="0.35">
      <c r="A17">
        <v>4</v>
      </c>
      <c r="B17" t="s">
        <v>77</v>
      </c>
    </row>
    <row r="18" spans="1:2" x14ac:dyDescent="0.35">
      <c r="B18" t="s">
        <v>78</v>
      </c>
    </row>
    <row r="19" spans="1:2" x14ac:dyDescent="0.35">
      <c r="B19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K514"/>
  <sheetViews>
    <sheetView showZeros="0" tabSelected="1" zoomScale="80" zoomScaleNormal="80" workbookViewId="0">
      <selection activeCell="B19" sqref="B19"/>
    </sheetView>
  </sheetViews>
  <sheetFormatPr defaultColWidth="8.81640625" defaultRowHeight="14.5" x14ac:dyDescent="0.35"/>
  <cols>
    <col min="2" max="2" width="35.453125" customWidth="1"/>
    <col min="3" max="3" width="18.54296875" bestFit="1" customWidth="1"/>
    <col min="5" max="5" width="16" customWidth="1"/>
    <col min="6" max="11" width="12.54296875" customWidth="1"/>
  </cols>
  <sheetData>
    <row r="1" spans="1:11" ht="23.5" x14ac:dyDescent="0.55000000000000004">
      <c r="A1" s="79" t="s">
        <v>46</v>
      </c>
      <c r="F1" s="54"/>
    </row>
    <row r="2" spans="1:11" ht="15" thickBot="1" x14ac:dyDescent="0.4">
      <c r="C2" s="60" t="s">
        <v>38</v>
      </c>
      <c r="E2" s="48" t="s">
        <v>30</v>
      </c>
      <c r="F2" s="67">
        <v>1</v>
      </c>
      <c r="G2" s="67">
        <v>1</v>
      </c>
      <c r="H2" s="67"/>
      <c r="I2" s="67"/>
      <c r="J2" s="67"/>
      <c r="K2" s="67"/>
    </row>
    <row r="3" spans="1:11" x14ac:dyDescent="0.35">
      <c r="B3" s="164" t="s">
        <v>12</v>
      </c>
      <c r="C3" s="161"/>
      <c r="E3" s="166" t="s">
        <v>52</v>
      </c>
      <c r="F3" s="170"/>
      <c r="G3" s="170"/>
      <c r="H3" s="170"/>
      <c r="I3" s="170"/>
      <c r="J3" s="170"/>
      <c r="K3" s="171"/>
    </row>
    <row r="4" spans="1:11" x14ac:dyDescent="0.35">
      <c r="B4" s="164" t="s">
        <v>80</v>
      </c>
      <c r="C4" s="162"/>
      <c r="E4" s="167"/>
      <c r="F4" s="172"/>
      <c r="G4" s="172"/>
      <c r="H4" s="172"/>
      <c r="I4" s="172"/>
      <c r="J4" s="172"/>
      <c r="K4" s="173"/>
    </row>
    <row r="5" spans="1:11" x14ac:dyDescent="0.35">
      <c r="B5" s="164" t="s">
        <v>32</v>
      </c>
      <c r="C5" s="162"/>
      <c r="E5" s="168" t="s">
        <v>34</v>
      </c>
      <c r="F5" s="174">
        <f>C3</f>
        <v>0</v>
      </c>
      <c r="G5" s="174">
        <f>+F9+C5</f>
        <v>0</v>
      </c>
      <c r="H5" s="174">
        <f>IF(H$2=1,IF(C$11=2,G14+C10,G9+C5),0)</f>
        <v>0</v>
      </c>
      <c r="I5" s="174">
        <f>IF(I$2=1,IF(C$11=2,H9+C5,H14+C10),0)</f>
        <v>0</v>
      </c>
      <c r="J5" s="174">
        <f>IF(J$2=1,IF(C$11=2,I14+C10,I9+C5),0)</f>
        <v>0</v>
      </c>
      <c r="K5" s="175">
        <f>IF(K$2=1,IF(C$11=2,J9+C5,J9+C5),0)</f>
        <v>0</v>
      </c>
    </row>
    <row r="6" spans="1:11" x14ac:dyDescent="0.35">
      <c r="B6" s="164" t="s">
        <v>33</v>
      </c>
      <c r="C6" s="162"/>
      <c r="E6" s="168" t="s">
        <v>35</v>
      </c>
      <c r="F6" s="174">
        <f>+F5+C5</f>
        <v>0</v>
      </c>
      <c r="G6" s="174">
        <f>+G5+C5</f>
        <v>0</v>
      </c>
      <c r="H6" s="174">
        <f>IF(H$2=1,IF(C$11=2,H5+C5,H5+C5),0)</f>
        <v>0</v>
      </c>
      <c r="I6" s="174">
        <f>IF(I$2=1,IF(C$11=2,I5+C5,I5+C5),0)</f>
        <v>0</v>
      </c>
      <c r="J6" s="174">
        <f>IF(J$2=1,IF(C$11=2,J5+C5,J5+C5),0)</f>
        <v>0</v>
      </c>
      <c r="K6" s="175">
        <f>IF(K$2=1,IF(C$11=2,K5+C5,K5+C5),0)</f>
        <v>0</v>
      </c>
    </row>
    <row r="7" spans="1:11" x14ac:dyDescent="0.35">
      <c r="B7" s="164" t="s">
        <v>15</v>
      </c>
      <c r="C7" s="162"/>
      <c r="E7" s="168" t="s">
        <v>36</v>
      </c>
      <c r="F7" s="174">
        <f>+F6+C5</f>
        <v>0</v>
      </c>
      <c r="G7" s="174">
        <f>+G6+C5</f>
        <v>0</v>
      </c>
      <c r="H7" s="174">
        <f>IF(H$2=1,IF(C$11=2,H6+C5,H6+C5),0)</f>
        <v>0</v>
      </c>
      <c r="I7" s="174">
        <f>IF(I$2=1,IF(C$11=2,I6+C5,I6+C5),0)</f>
        <v>0</v>
      </c>
      <c r="J7" s="174">
        <f>IF(J$2=1,IF(C$11=2,J6+C5,J6+C5),0)</f>
        <v>0</v>
      </c>
      <c r="K7" s="175">
        <f>IF(K$2=1,IF(C$11=2,K6+C5,K6+C5),0)</f>
        <v>0</v>
      </c>
    </row>
    <row r="8" spans="1:11" x14ac:dyDescent="0.35">
      <c r="B8" s="164" t="s">
        <v>16</v>
      </c>
      <c r="C8" s="162"/>
      <c r="E8" s="168" t="s">
        <v>37</v>
      </c>
      <c r="F8" s="174">
        <f>+F7+C5</f>
        <v>0</v>
      </c>
      <c r="G8" s="174">
        <f>+G7+C5</f>
        <v>0</v>
      </c>
      <c r="H8" s="174">
        <f>IF(H$2=1,IF(C$11=2,H7+C5,H7+C5),0)</f>
        <v>0</v>
      </c>
      <c r="I8" s="174">
        <f>IF(I$2=1,IF(C$11=2,I7+C5,I7+C5),0)</f>
        <v>0</v>
      </c>
      <c r="J8" s="174">
        <f>IF(J$2=1,IF(C$11=2,J7+C5,J7+C5),0)</f>
        <v>0</v>
      </c>
      <c r="K8" s="175">
        <f>IF(K$2=1,IF(C$11=2,K7+C5,K7+C5),0)</f>
        <v>0</v>
      </c>
    </row>
    <row r="9" spans="1:11" x14ac:dyDescent="0.35">
      <c r="B9" s="164" t="s">
        <v>17</v>
      </c>
      <c r="C9" s="162"/>
      <c r="E9" s="168" t="s">
        <v>39</v>
      </c>
      <c r="F9" s="174">
        <f>+F8+C5</f>
        <v>0</v>
      </c>
      <c r="G9" s="174">
        <f>+G8+C5</f>
        <v>0</v>
      </c>
      <c r="H9" s="174">
        <f>IF(H$2=1,IF(C$11=2,H8+C6,H8+C6),0)</f>
        <v>0</v>
      </c>
      <c r="I9" s="174">
        <f>IF(I$2=1,IF(C$11=2,I8+C6,I8+C6),0)</f>
        <v>0</v>
      </c>
      <c r="J9" s="174">
        <f>IF(J$2=1,IF(C$11=2,J8+C6,J8+C6),0)</f>
        <v>0</v>
      </c>
      <c r="K9" s="175">
        <f>IF(K$2=1,IF(C$11=2,K8+C6,K8+C6),0)</f>
        <v>0</v>
      </c>
    </row>
    <row r="10" spans="1:11" x14ac:dyDescent="0.35">
      <c r="B10" s="164">
        <f>IF(I2=1,"Time between groups of classes:",0)</f>
        <v>0</v>
      </c>
      <c r="C10" s="162"/>
      <c r="E10" s="168"/>
      <c r="F10" s="174"/>
      <c r="G10" s="174"/>
      <c r="H10" s="174"/>
      <c r="I10" s="174"/>
      <c r="J10" s="174"/>
      <c r="K10" s="175"/>
    </row>
    <row r="11" spans="1:11" x14ac:dyDescent="0.35">
      <c r="B11" s="165">
        <f>IF(H2=1,"How many classes together? 2 or 3?",0)</f>
        <v>0</v>
      </c>
      <c r="C11" s="109"/>
      <c r="E11" s="168" t="s">
        <v>18</v>
      </c>
      <c r="F11" s="174">
        <f>IF(H2=1,IF(C11=2,G9+C8,H9+C8),G9+C8)</f>
        <v>0</v>
      </c>
      <c r="G11" s="174">
        <f>IF(H2=1,IF(C11=2,F12+C6,F12+C6),F12+C6)</f>
        <v>0</v>
      </c>
      <c r="H11" s="174">
        <f>IF(H2=1,IF(C11=2,I9+C8,G12+C6),0)</f>
        <v>0</v>
      </c>
      <c r="I11" s="174">
        <f>IF(I2=1,IF(C11=2,H12+C6,K9+C8),0)</f>
        <v>0</v>
      </c>
      <c r="J11" s="174">
        <f>IF(J2=1,IF(C11=2,K9+C8,I12+C6),)</f>
        <v>0</v>
      </c>
      <c r="K11" s="175">
        <f>IF(K2=1,IF(C11=2,J12+C6,J12+C6),)</f>
        <v>0</v>
      </c>
    </row>
    <row r="12" spans="1:11" x14ac:dyDescent="0.35">
      <c r="E12" s="168" t="s">
        <v>19</v>
      </c>
      <c r="F12" s="174">
        <f>IF(C11=2,F11+C6,F11+C6)</f>
        <v>0</v>
      </c>
      <c r="G12" s="174">
        <f>IF(C11=2,G11+C6,G11+C6)</f>
        <v>0</v>
      </c>
      <c r="H12" s="174">
        <f>IF(H2=1,IF(C11=2,H11+C6,H11+C6),0)</f>
        <v>0</v>
      </c>
      <c r="I12" s="174">
        <f>IF(I2=1,IF(C11=2,I11+C6,I11+C6),0)</f>
        <v>0</v>
      </c>
      <c r="J12" s="174">
        <f>IF(J2=1,IF(C11=2,J11+C6,J11+C6),)</f>
        <v>0</v>
      </c>
      <c r="K12" s="175">
        <f>IF(K2=1,IF(C11=2,K11+C6,K11+C6),)</f>
        <v>0</v>
      </c>
    </row>
    <row r="13" spans="1:11" ht="18.5" x14ac:dyDescent="0.45">
      <c r="A13" s="54" t="s">
        <v>48</v>
      </c>
      <c r="E13" s="168"/>
      <c r="F13" s="174"/>
      <c r="G13" s="174"/>
      <c r="H13" s="174"/>
      <c r="I13" s="174"/>
      <c r="J13" s="174"/>
      <c r="K13" s="175"/>
    </row>
    <row r="14" spans="1:11" ht="16" thickBot="1" x14ac:dyDescent="0.4">
      <c r="A14" s="53" t="s">
        <v>3</v>
      </c>
      <c r="B14" s="53" t="s">
        <v>4</v>
      </c>
      <c r="C14" s="53" t="s">
        <v>5</v>
      </c>
      <c r="E14" s="169" t="s">
        <v>20</v>
      </c>
      <c r="F14" s="176">
        <f>IF(C11=2,G12+C9,H12+C9)</f>
        <v>0</v>
      </c>
      <c r="G14" s="176">
        <f>IF(C11=2,F14+C7,F14+C7)</f>
        <v>0</v>
      </c>
      <c r="H14" s="176">
        <f>IF(H2=1,IF(C11=2,I12+C9,G14+C7),0)</f>
        <v>0</v>
      </c>
      <c r="I14" s="176">
        <f>IF(I2=1,IF(C11=2,H14+C7,K12+C9),0)</f>
        <v>0</v>
      </c>
      <c r="J14" s="176">
        <f>IF(J2=1,IF(C11=2,K12+C9,I14+C7),)</f>
        <v>0</v>
      </c>
      <c r="K14" s="177">
        <f>IF(K2=1,IF(C11=2,J14+C7,J14+C7),)</f>
        <v>0</v>
      </c>
    </row>
    <row r="15" spans="1:11" x14ac:dyDescent="0.35">
      <c r="A15" s="70"/>
      <c r="B15" s="71"/>
      <c r="C15" s="72"/>
      <c r="E15" s="178" t="s">
        <v>31</v>
      </c>
      <c r="F15" s="179">
        <f>F14-F12-$C$4</f>
        <v>0</v>
      </c>
      <c r="G15" s="179">
        <f t="shared" ref="G15" si="0">G14-G12-$C$4</f>
        <v>0</v>
      </c>
      <c r="H15" s="179">
        <f>IF(H2,H14-H12-$C$4,0)</f>
        <v>0</v>
      </c>
      <c r="I15" s="179">
        <f>IF(I2=1,I14-I12-$C$4,0)</f>
        <v>0</v>
      </c>
      <c r="J15" s="179">
        <f>IF(J2=1,J14-J12-$C$4,0)</f>
        <v>0</v>
      </c>
      <c r="K15" s="179">
        <f>IF(K2=1,K14-K12-$C$4,0)</f>
        <v>0</v>
      </c>
    </row>
    <row r="16" spans="1:11" x14ac:dyDescent="0.35">
      <c r="A16" s="73"/>
      <c r="B16" s="74"/>
      <c r="C16" s="75"/>
    </row>
    <row r="17" spans="1:11" ht="18.5" x14ac:dyDescent="0.45">
      <c r="A17" s="73"/>
      <c r="B17" s="74"/>
      <c r="C17" s="75"/>
      <c r="E17" s="54" t="s">
        <v>23</v>
      </c>
    </row>
    <row r="18" spans="1:11" ht="18.5" x14ac:dyDescent="0.45">
      <c r="A18" s="73"/>
      <c r="B18" s="74"/>
      <c r="C18" s="75"/>
      <c r="E18" s="58" t="s">
        <v>24</v>
      </c>
      <c r="F18" s="49"/>
      <c r="H18" s="163" t="s">
        <v>22</v>
      </c>
      <c r="I18" s="110"/>
      <c r="J18" s="48" t="s">
        <v>25</v>
      </c>
      <c r="K18" s="68"/>
    </row>
    <row r="19" spans="1:11" x14ac:dyDescent="0.35">
      <c r="A19" s="73"/>
      <c r="B19" s="74"/>
      <c r="C19" s="75"/>
      <c r="H19" s="163" t="s">
        <v>47</v>
      </c>
      <c r="I19" s="110"/>
      <c r="J19" s="48" t="s">
        <v>26</v>
      </c>
      <c r="K19" s="68"/>
    </row>
    <row r="20" spans="1:11" x14ac:dyDescent="0.35">
      <c r="A20" s="73"/>
      <c r="B20" s="74"/>
      <c r="C20" s="75"/>
      <c r="H20" s="163" t="s">
        <v>51</v>
      </c>
      <c r="I20" s="86"/>
      <c r="J20" s="48" t="s">
        <v>27</v>
      </c>
      <c r="K20" s="68"/>
    </row>
    <row r="21" spans="1:11" x14ac:dyDescent="0.35">
      <c r="A21" s="73"/>
      <c r="B21" s="74"/>
      <c r="C21" s="75"/>
      <c r="J21" s="48" t="s">
        <v>28</v>
      </c>
      <c r="K21" s="69"/>
    </row>
    <row r="22" spans="1:11" x14ac:dyDescent="0.35">
      <c r="A22" s="73"/>
      <c r="B22" s="74"/>
      <c r="C22" s="75"/>
    </row>
    <row r="23" spans="1:11" x14ac:dyDescent="0.35">
      <c r="A23" s="73"/>
      <c r="B23" s="74"/>
      <c r="C23" s="75"/>
    </row>
    <row r="24" spans="1:11" x14ac:dyDescent="0.35">
      <c r="A24" s="73"/>
      <c r="B24" s="74"/>
      <c r="C24" s="75"/>
      <c r="F24" s="59" t="s">
        <v>29</v>
      </c>
    </row>
    <row r="25" spans="1:11" x14ac:dyDescent="0.35">
      <c r="A25" s="73"/>
      <c r="B25" s="74"/>
      <c r="C25" s="75"/>
    </row>
    <row r="26" spans="1:11" x14ac:dyDescent="0.35">
      <c r="A26" s="73"/>
      <c r="B26" s="74"/>
      <c r="C26" s="75"/>
    </row>
    <row r="27" spans="1:11" x14ac:dyDescent="0.35">
      <c r="A27" s="73"/>
      <c r="B27" s="74"/>
      <c r="C27" s="75"/>
    </row>
    <row r="28" spans="1:11" x14ac:dyDescent="0.35">
      <c r="A28" s="73"/>
      <c r="B28" s="74"/>
      <c r="C28" s="75"/>
    </row>
    <row r="29" spans="1:11" x14ac:dyDescent="0.35">
      <c r="A29" s="73"/>
      <c r="B29" s="74"/>
      <c r="C29" s="75"/>
    </row>
    <row r="30" spans="1:11" x14ac:dyDescent="0.35">
      <c r="A30" s="73"/>
      <c r="B30" s="74"/>
      <c r="C30" s="75"/>
    </row>
    <row r="31" spans="1:11" x14ac:dyDescent="0.35">
      <c r="A31" s="73"/>
      <c r="B31" s="74"/>
      <c r="C31" s="75"/>
    </row>
    <row r="32" spans="1:11" x14ac:dyDescent="0.35">
      <c r="A32" s="73"/>
      <c r="B32" s="74"/>
      <c r="C32" s="75"/>
    </row>
    <row r="33" spans="1:3" x14ac:dyDescent="0.35">
      <c r="A33" s="73"/>
      <c r="B33" s="74"/>
      <c r="C33" s="75"/>
    </row>
    <row r="34" spans="1:3" x14ac:dyDescent="0.35">
      <c r="A34" s="73"/>
      <c r="B34" s="74"/>
      <c r="C34" s="75"/>
    </row>
    <row r="35" spans="1:3" x14ac:dyDescent="0.35">
      <c r="A35" s="73"/>
      <c r="B35" s="74"/>
      <c r="C35" s="75"/>
    </row>
    <row r="36" spans="1:3" x14ac:dyDescent="0.35">
      <c r="A36" s="73"/>
      <c r="B36" s="74"/>
      <c r="C36" s="75"/>
    </row>
    <row r="37" spans="1:3" x14ac:dyDescent="0.35">
      <c r="A37" s="73"/>
      <c r="B37" s="74"/>
      <c r="C37" s="75"/>
    </row>
    <row r="38" spans="1:3" x14ac:dyDescent="0.35">
      <c r="A38" s="73"/>
      <c r="B38" s="74"/>
      <c r="C38" s="75"/>
    </row>
    <row r="39" spans="1:3" x14ac:dyDescent="0.35">
      <c r="A39" s="73"/>
      <c r="B39" s="74"/>
      <c r="C39" s="75"/>
    </row>
    <row r="40" spans="1:3" x14ac:dyDescent="0.35">
      <c r="A40" s="73"/>
      <c r="B40" s="74"/>
      <c r="C40" s="75"/>
    </row>
    <row r="41" spans="1:3" x14ac:dyDescent="0.35">
      <c r="A41" s="73"/>
      <c r="B41" s="74"/>
      <c r="C41" s="75"/>
    </row>
    <row r="42" spans="1:3" x14ac:dyDescent="0.35">
      <c r="A42" s="73"/>
      <c r="B42" s="74"/>
      <c r="C42" s="75"/>
    </row>
    <row r="43" spans="1:3" x14ac:dyDescent="0.35">
      <c r="A43" s="73"/>
      <c r="B43" s="74"/>
      <c r="C43" s="75"/>
    </row>
    <row r="44" spans="1:3" x14ac:dyDescent="0.35">
      <c r="A44" s="73"/>
      <c r="B44" s="74"/>
      <c r="C44" s="75"/>
    </row>
    <row r="45" spans="1:3" x14ac:dyDescent="0.35">
      <c r="A45" s="73"/>
      <c r="B45" s="74"/>
      <c r="C45" s="75"/>
    </row>
    <row r="46" spans="1:3" x14ac:dyDescent="0.35">
      <c r="A46" s="73"/>
      <c r="B46" s="74"/>
      <c r="C46" s="75"/>
    </row>
    <row r="47" spans="1:3" x14ac:dyDescent="0.35">
      <c r="A47" s="73"/>
      <c r="B47" s="74"/>
      <c r="C47" s="75"/>
    </row>
    <row r="48" spans="1:3" x14ac:dyDescent="0.35">
      <c r="A48" s="73"/>
      <c r="B48" s="74"/>
      <c r="C48" s="75"/>
    </row>
    <row r="49" spans="1:3" x14ac:dyDescent="0.35">
      <c r="A49" s="73"/>
      <c r="B49" s="74"/>
      <c r="C49" s="75"/>
    </row>
    <row r="50" spans="1:3" x14ac:dyDescent="0.35">
      <c r="A50" s="73"/>
      <c r="B50" s="74"/>
      <c r="C50" s="75"/>
    </row>
    <row r="51" spans="1:3" x14ac:dyDescent="0.35">
      <c r="A51" s="73"/>
      <c r="B51" s="74"/>
      <c r="C51" s="75"/>
    </row>
    <row r="52" spans="1:3" x14ac:dyDescent="0.35">
      <c r="A52" s="73"/>
      <c r="B52" s="74"/>
      <c r="C52" s="75"/>
    </row>
    <row r="53" spans="1:3" x14ac:dyDescent="0.35">
      <c r="A53" s="73"/>
      <c r="B53" s="74"/>
      <c r="C53" s="75"/>
    </row>
    <row r="54" spans="1:3" x14ac:dyDescent="0.35">
      <c r="A54" s="73"/>
      <c r="B54" s="74"/>
      <c r="C54" s="75"/>
    </row>
    <row r="55" spans="1:3" x14ac:dyDescent="0.35">
      <c r="A55" s="73"/>
      <c r="B55" s="74"/>
      <c r="C55" s="75"/>
    </row>
    <row r="56" spans="1:3" x14ac:dyDescent="0.35">
      <c r="A56" s="73"/>
      <c r="B56" s="74"/>
      <c r="C56" s="75"/>
    </row>
    <row r="57" spans="1:3" x14ac:dyDescent="0.35">
      <c r="A57" s="73"/>
      <c r="B57" s="74"/>
      <c r="C57" s="75"/>
    </row>
    <row r="58" spans="1:3" x14ac:dyDescent="0.35">
      <c r="A58" s="73"/>
      <c r="B58" s="74"/>
      <c r="C58" s="75"/>
    </row>
    <row r="59" spans="1:3" x14ac:dyDescent="0.35">
      <c r="A59" s="73"/>
      <c r="B59" s="74"/>
      <c r="C59" s="75"/>
    </row>
    <row r="60" spans="1:3" x14ac:dyDescent="0.35">
      <c r="A60" s="73"/>
      <c r="B60" s="74"/>
      <c r="C60" s="75"/>
    </row>
    <row r="61" spans="1:3" x14ac:dyDescent="0.35">
      <c r="A61" s="73"/>
      <c r="B61" s="74"/>
      <c r="C61" s="75"/>
    </row>
    <row r="62" spans="1:3" x14ac:dyDescent="0.35">
      <c r="A62" s="73"/>
      <c r="B62" s="74"/>
      <c r="C62" s="75"/>
    </row>
    <row r="63" spans="1:3" x14ac:dyDescent="0.35">
      <c r="A63" s="73"/>
      <c r="B63" s="74"/>
      <c r="C63" s="75"/>
    </row>
    <row r="64" spans="1:3" x14ac:dyDescent="0.35">
      <c r="A64" s="73"/>
      <c r="B64" s="74"/>
      <c r="C64" s="75"/>
    </row>
    <row r="65" spans="1:3" x14ac:dyDescent="0.35">
      <c r="A65" s="73"/>
      <c r="B65" s="74"/>
      <c r="C65" s="75"/>
    </row>
    <row r="66" spans="1:3" x14ac:dyDescent="0.35">
      <c r="A66" s="73"/>
      <c r="B66" s="74"/>
      <c r="C66" s="75"/>
    </row>
    <row r="67" spans="1:3" x14ac:dyDescent="0.35">
      <c r="A67" s="73"/>
      <c r="B67" s="74"/>
      <c r="C67" s="75"/>
    </row>
    <row r="68" spans="1:3" x14ac:dyDescent="0.35">
      <c r="A68" s="73"/>
      <c r="B68" s="74"/>
      <c r="C68" s="75"/>
    </row>
    <row r="69" spans="1:3" x14ac:dyDescent="0.35">
      <c r="A69" s="73"/>
      <c r="B69" s="74"/>
      <c r="C69" s="75"/>
    </row>
    <row r="70" spans="1:3" x14ac:dyDescent="0.35">
      <c r="A70" s="73"/>
      <c r="B70" s="74"/>
      <c r="C70" s="75"/>
    </row>
    <row r="71" spans="1:3" x14ac:dyDescent="0.35">
      <c r="A71" s="73"/>
      <c r="B71" s="74"/>
      <c r="C71" s="75"/>
    </row>
    <row r="72" spans="1:3" x14ac:dyDescent="0.35">
      <c r="A72" s="73"/>
      <c r="B72" s="74"/>
      <c r="C72" s="75"/>
    </row>
    <row r="73" spans="1:3" x14ac:dyDescent="0.35">
      <c r="A73" s="73"/>
      <c r="B73" s="74"/>
      <c r="C73" s="75"/>
    </row>
    <row r="74" spans="1:3" x14ac:dyDescent="0.35">
      <c r="A74" s="73"/>
      <c r="B74" s="74"/>
      <c r="C74" s="75"/>
    </row>
    <row r="75" spans="1:3" x14ac:dyDescent="0.35">
      <c r="A75" s="73"/>
      <c r="B75" s="74"/>
      <c r="C75" s="75"/>
    </row>
    <row r="76" spans="1:3" x14ac:dyDescent="0.35">
      <c r="A76" s="73"/>
      <c r="B76" s="74"/>
      <c r="C76" s="75"/>
    </row>
    <row r="77" spans="1:3" x14ac:dyDescent="0.35">
      <c r="A77" s="73"/>
      <c r="B77" s="74"/>
      <c r="C77" s="75"/>
    </row>
    <row r="78" spans="1:3" x14ac:dyDescent="0.35">
      <c r="A78" s="73"/>
      <c r="B78" s="74"/>
      <c r="C78" s="75"/>
    </row>
    <row r="79" spans="1:3" x14ac:dyDescent="0.35">
      <c r="A79" s="73"/>
      <c r="B79" s="74"/>
      <c r="C79" s="75"/>
    </row>
    <row r="80" spans="1:3" x14ac:dyDescent="0.35">
      <c r="A80" s="73"/>
      <c r="B80" s="74"/>
      <c r="C80" s="75"/>
    </row>
    <row r="81" spans="1:3" x14ac:dyDescent="0.35">
      <c r="A81" s="73"/>
      <c r="B81" s="74"/>
      <c r="C81" s="75"/>
    </row>
    <row r="82" spans="1:3" x14ac:dyDescent="0.35">
      <c r="A82" s="73"/>
      <c r="B82" s="74"/>
      <c r="C82" s="75"/>
    </row>
    <row r="83" spans="1:3" x14ac:dyDescent="0.35">
      <c r="A83" s="73"/>
      <c r="B83" s="74"/>
      <c r="C83" s="75"/>
    </row>
    <row r="84" spans="1:3" x14ac:dyDescent="0.35">
      <c r="A84" s="73"/>
      <c r="B84" s="74"/>
      <c r="C84" s="75"/>
    </row>
    <row r="85" spans="1:3" x14ac:dyDescent="0.35">
      <c r="A85" s="73"/>
      <c r="B85" s="74"/>
      <c r="C85" s="75"/>
    </row>
    <row r="86" spans="1:3" x14ac:dyDescent="0.35">
      <c r="A86" s="73"/>
      <c r="B86" s="74"/>
      <c r="C86" s="75"/>
    </row>
    <row r="87" spans="1:3" x14ac:dyDescent="0.35">
      <c r="A87" s="73"/>
      <c r="B87" s="74"/>
      <c r="C87" s="75"/>
    </row>
    <row r="88" spans="1:3" x14ac:dyDescent="0.35">
      <c r="A88" s="73"/>
      <c r="B88" s="74"/>
      <c r="C88" s="75"/>
    </row>
    <row r="89" spans="1:3" x14ac:dyDescent="0.35">
      <c r="A89" s="73"/>
      <c r="B89" s="74"/>
      <c r="C89" s="75"/>
    </row>
    <row r="90" spans="1:3" x14ac:dyDescent="0.35">
      <c r="A90" s="73"/>
      <c r="B90" s="74"/>
      <c r="C90" s="75"/>
    </row>
    <row r="91" spans="1:3" x14ac:dyDescent="0.35">
      <c r="A91" s="73"/>
      <c r="B91" s="74"/>
      <c r="C91" s="75"/>
    </row>
    <row r="92" spans="1:3" x14ac:dyDescent="0.35">
      <c r="A92" s="73"/>
      <c r="B92" s="74"/>
      <c r="C92" s="75"/>
    </row>
    <row r="93" spans="1:3" x14ac:dyDescent="0.35">
      <c r="A93" s="73"/>
      <c r="B93" s="74"/>
      <c r="C93" s="75"/>
    </row>
    <row r="94" spans="1:3" x14ac:dyDescent="0.35">
      <c r="A94" s="73"/>
      <c r="B94" s="74"/>
      <c r="C94" s="75"/>
    </row>
    <row r="95" spans="1:3" x14ac:dyDescent="0.35">
      <c r="A95" s="73"/>
      <c r="B95" s="74"/>
      <c r="C95" s="75"/>
    </row>
    <row r="96" spans="1:3" x14ac:dyDescent="0.35">
      <c r="A96" s="73"/>
      <c r="B96" s="74"/>
      <c r="C96" s="75"/>
    </row>
    <row r="97" spans="1:3" x14ac:dyDescent="0.35">
      <c r="A97" s="73"/>
      <c r="B97" s="74"/>
      <c r="C97" s="75"/>
    </row>
    <row r="98" spans="1:3" x14ac:dyDescent="0.35">
      <c r="A98" s="73"/>
      <c r="B98" s="74"/>
      <c r="C98" s="75"/>
    </row>
    <row r="99" spans="1:3" x14ac:dyDescent="0.35">
      <c r="A99" s="73"/>
      <c r="B99" s="74"/>
      <c r="C99" s="75"/>
    </row>
    <row r="100" spans="1:3" x14ac:dyDescent="0.35">
      <c r="A100" s="73"/>
      <c r="B100" s="74"/>
      <c r="C100" s="75"/>
    </row>
    <row r="101" spans="1:3" x14ac:dyDescent="0.35">
      <c r="A101" s="73"/>
      <c r="B101" s="74"/>
      <c r="C101" s="75"/>
    </row>
    <row r="102" spans="1:3" x14ac:dyDescent="0.35">
      <c r="A102" s="73"/>
      <c r="B102" s="74"/>
      <c r="C102" s="75"/>
    </row>
    <row r="103" spans="1:3" x14ac:dyDescent="0.35">
      <c r="A103" s="73"/>
      <c r="B103" s="74"/>
      <c r="C103" s="75"/>
    </row>
    <row r="104" spans="1:3" x14ac:dyDescent="0.35">
      <c r="A104" s="73"/>
      <c r="B104" s="74"/>
      <c r="C104" s="75"/>
    </row>
    <row r="105" spans="1:3" x14ac:dyDescent="0.35">
      <c r="A105" s="73"/>
      <c r="B105" s="74"/>
      <c r="C105" s="75"/>
    </row>
    <row r="106" spans="1:3" x14ac:dyDescent="0.35">
      <c r="A106" s="73"/>
      <c r="B106" s="74"/>
      <c r="C106" s="75"/>
    </row>
    <row r="107" spans="1:3" x14ac:dyDescent="0.35">
      <c r="A107" s="73"/>
      <c r="B107" s="74"/>
      <c r="C107" s="75"/>
    </row>
    <row r="108" spans="1:3" x14ac:dyDescent="0.35">
      <c r="A108" s="73"/>
      <c r="B108" s="74"/>
      <c r="C108" s="75"/>
    </row>
    <row r="109" spans="1:3" x14ac:dyDescent="0.35">
      <c r="A109" s="73"/>
      <c r="B109" s="74"/>
      <c r="C109" s="75"/>
    </row>
    <row r="110" spans="1:3" x14ac:dyDescent="0.35">
      <c r="A110" s="73"/>
      <c r="B110" s="74"/>
      <c r="C110" s="75"/>
    </row>
    <row r="111" spans="1:3" x14ac:dyDescent="0.35">
      <c r="A111" s="73"/>
      <c r="B111" s="74"/>
      <c r="C111" s="75"/>
    </row>
    <row r="112" spans="1:3" x14ac:dyDescent="0.35">
      <c r="A112" s="73"/>
      <c r="B112" s="74"/>
      <c r="C112" s="75"/>
    </row>
    <row r="113" spans="1:11" x14ac:dyDescent="0.35">
      <c r="A113" s="73"/>
      <c r="B113" s="74"/>
      <c r="C113" s="75"/>
    </row>
    <row r="114" spans="1:11" x14ac:dyDescent="0.35">
      <c r="A114" s="73"/>
      <c r="B114" s="74"/>
      <c r="C114" s="75"/>
    </row>
    <row r="115" spans="1:11" x14ac:dyDescent="0.35">
      <c r="A115" s="73"/>
      <c r="B115" s="74"/>
      <c r="C115" s="75"/>
    </row>
    <row r="116" spans="1:11" x14ac:dyDescent="0.35">
      <c r="A116" s="73"/>
      <c r="B116" s="74"/>
      <c r="C116" s="75"/>
    </row>
    <row r="117" spans="1:11" x14ac:dyDescent="0.35">
      <c r="A117" s="73"/>
      <c r="B117" s="74"/>
      <c r="C117" s="75"/>
    </row>
    <row r="118" spans="1:11" x14ac:dyDescent="0.35">
      <c r="A118" s="73"/>
      <c r="B118" s="74"/>
      <c r="C118" s="75"/>
    </row>
    <row r="119" spans="1:11" x14ac:dyDescent="0.35">
      <c r="A119" s="73"/>
      <c r="B119" s="74"/>
      <c r="C119" s="75"/>
    </row>
    <row r="120" spans="1:11" x14ac:dyDescent="0.35">
      <c r="A120" s="73"/>
      <c r="B120" s="74"/>
      <c r="C120" s="75"/>
    </row>
    <row r="121" spans="1:11" x14ac:dyDescent="0.35">
      <c r="A121" s="73"/>
      <c r="B121" s="74"/>
      <c r="C121" s="75"/>
    </row>
    <row r="122" spans="1:11" x14ac:dyDescent="0.35">
      <c r="A122" s="73"/>
      <c r="B122" s="74"/>
      <c r="C122" s="75"/>
      <c r="E122" s="81" t="s">
        <v>40</v>
      </c>
      <c r="F122" s="80">
        <f t="shared" ref="F122:K122" si="1">IF(F2=1,F14-F12-$C$4,0)</f>
        <v>0</v>
      </c>
      <c r="G122" s="80">
        <f t="shared" si="1"/>
        <v>0</v>
      </c>
      <c r="H122" s="80">
        <f t="shared" si="1"/>
        <v>0</v>
      </c>
      <c r="I122" s="80">
        <f t="shared" si="1"/>
        <v>0</v>
      </c>
      <c r="J122" s="80">
        <f t="shared" si="1"/>
        <v>0</v>
      </c>
      <c r="K122" s="80">
        <f t="shared" si="1"/>
        <v>0</v>
      </c>
    </row>
    <row r="123" spans="1:11" x14ac:dyDescent="0.35">
      <c r="A123" s="73"/>
      <c r="B123" s="74"/>
      <c r="C123" s="75"/>
    </row>
    <row r="124" spans="1:11" x14ac:dyDescent="0.35">
      <c r="A124" s="73"/>
      <c r="B124" s="74"/>
      <c r="C124" s="75"/>
    </row>
    <row r="125" spans="1:11" x14ac:dyDescent="0.35">
      <c r="A125" s="73"/>
      <c r="B125" s="74"/>
      <c r="C125" s="75"/>
    </row>
    <row r="126" spans="1:11" x14ac:dyDescent="0.35">
      <c r="A126" s="73"/>
      <c r="B126" s="74"/>
      <c r="C126" s="75"/>
    </row>
    <row r="127" spans="1:11" x14ac:dyDescent="0.35">
      <c r="A127" s="73"/>
      <c r="B127" s="74"/>
      <c r="C127" s="75"/>
    </row>
    <row r="128" spans="1:11" x14ac:dyDescent="0.35">
      <c r="A128" s="73"/>
      <c r="B128" s="74"/>
      <c r="C128" s="75"/>
    </row>
    <row r="129" spans="1:3" x14ac:dyDescent="0.35">
      <c r="A129" s="73"/>
      <c r="B129" s="74"/>
      <c r="C129" s="75"/>
    </row>
    <row r="130" spans="1:3" x14ac:dyDescent="0.35">
      <c r="A130" s="73"/>
      <c r="B130" s="74"/>
      <c r="C130" s="75"/>
    </row>
    <row r="131" spans="1:3" x14ac:dyDescent="0.35">
      <c r="A131" s="73"/>
      <c r="B131" s="74"/>
      <c r="C131" s="75"/>
    </row>
    <row r="132" spans="1:3" x14ac:dyDescent="0.35">
      <c r="A132" s="73"/>
      <c r="B132" s="74"/>
      <c r="C132" s="75"/>
    </row>
    <row r="133" spans="1:3" x14ac:dyDescent="0.35">
      <c r="A133" s="73"/>
      <c r="B133" s="74"/>
      <c r="C133" s="75"/>
    </row>
    <row r="134" spans="1:3" x14ac:dyDescent="0.35">
      <c r="A134" s="73"/>
      <c r="B134" s="74"/>
      <c r="C134" s="75"/>
    </row>
    <row r="135" spans="1:3" x14ac:dyDescent="0.35">
      <c r="A135" s="73"/>
      <c r="B135" s="74"/>
      <c r="C135" s="75"/>
    </row>
    <row r="136" spans="1:3" x14ac:dyDescent="0.35">
      <c r="A136" s="73"/>
      <c r="B136" s="74"/>
      <c r="C136" s="75"/>
    </row>
    <row r="137" spans="1:3" x14ac:dyDescent="0.35">
      <c r="A137" s="73"/>
      <c r="B137" s="74"/>
      <c r="C137" s="75"/>
    </row>
    <row r="138" spans="1:3" x14ac:dyDescent="0.35">
      <c r="A138" s="73"/>
      <c r="B138" s="74"/>
      <c r="C138" s="75"/>
    </row>
    <row r="139" spans="1:3" x14ac:dyDescent="0.35">
      <c r="A139" s="73"/>
      <c r="B139" s="74"/>
      <c r="C139" s="75"/>
    </row>
    <row r="140" spans="1:3" x14ac:dyDescent="0.35">
      <c r="A140" s="73"/>
      <c r="B140" s="74"/>
      <c r="C140" s="75"/>
    </row>
    <row r="141" spans="1:3" x14ac:dyDescent="0.35">
      <c r="A141" s="73"/>
      <c r="B141" s="74"/>
      <c r="C141" s="75"/>
    </row>
    <row r="142" spans="1:3" x14ac:dyDescent="0.35">
      <c r="A142" s="73"/>
      <c r="B142" s="74"/>
      <c r="C142" s="75"/>
    </row>
    <row r="143" spans="1:3" x14ac:dyDescent="0.35">
      <c r="A143" s="73"/>
      <c r="B143" s="74"/>
      <c r="C143" s="75"/>
    </row>
    <row r="144" spans="1:3" x14ac:dyDescent="0.35">
      <c r="A144" s="73"/>
      <c r="B144" s="74"/>
      <c r="C144" s="75"/>
    </row>
    <row r="145" spans="1:3" x14ac:dyDescent="0.35">
      <c r="A145" s="73"/>
      <c r="B145" s="74"/>
      <c r="C145" s="75"/>
    </row>
    <row r="146" spans="1:3" x14ac:dyDescent="0.35">
      <c r="A146" s="73"/>
      <c r="B146" s="74"/>
      <c r="C146" s="75"/>
    </row>
    <row r="147" spans="1:3" x14ac:dyDescent="0.35">
      <c r="A147" s="73"/>
      <c r="B147" s="74"/>
      <c r="C147" s="75"/>
    </row>
    <row r="148" spans="1:3" x14ac:dyDescent="0.35">
      <c r="A148" s="73"/>
      <c r="B148" s="74"/>
      <c r="C148" s="75"/>
    </row>
    <row r="149" spans="1:3" x14ac:dyDescent="0.35">
      <c r="A149" s="73"/>
      <c r="B149" s="74"/>
      <c r="C149" s="75"/>
    </row>
    <row r="150" spans="1:3" x14ac:dyDescent="0.35">
      <c r="A150" s="73"/>
      <c r="B150" s="74"/>
      <c r="C150" s="75"/>
    </row>
    <row r="151" spans="1:3" x14ac:dyDescent="0.35">
      <c r="A151" s="73"/>
      <c r="B151" s="74"/>
      <c r="C151" s="75"/>
    </row>
    <row r="152" spans="1:3" x14ac:dyDescent="0.35">
      <c r="A152" s="73"/>
      <c r="B152" s="74"/>
      <c r="C152" s="75"/>
    </row>
    <row r="153" spans="1:3" x14ac:dyDescent="0.35">
      <c r="A153" s="73"/>
      <c r="B153" s="74"/>
      <c r="C153" s="75"/>
    </row>
    <row r="154" spans="1:3" x14ac:dyDescent="0.35">
      <c r="A154" s="73"/>
      <c r="B154" s="74"/>
      <c r="C154" s="75"/>
    </row>
    <row r="155" spans="1:3" x14ac:dyDescent="0.35">
      <c r="A155" s="73"/>
      <c r="B155" s="74"/>
      <c r="C155" s="75"/>
    </row>
    <row r="156" spans="1:3" x14ac:dyDescent="0.35">
      <c r="A156" s="73"/>
      <c r="B156" s="74"/>
      <c r="C156" s="75"/>
    </row>
    <row r="157" spans="1:3" x14ac:dyDescent="0.35">
      <c r="A157" s="73"/>
      <c r="B157" s="74"/>
      <c r="C157" s="75"/>
    </row>
    <row r="158" spans="1:3" x14ac:dyDescent="0.35">
      <c r="A158" s="73"/>
      <c r="B158" s="74"/>
      <c r="C158" s="75"/>
    </row>
    <row r="159" spans="1:3" x14ac:dyDescent="0.35">
      <c r="A159" s="73"/>
      <c r="B159" s="74"/>
      <c r="C159" s="75"/>
    </row>
    <row r="160" spans="1:3" x14ac:dyDescent="0.35">
      <c r="A160" s="73"/>
      <c r="B160" s="74"/>
      <c r="C160" s="75"/>
    </row>
    <row r="161" spans="1:3" x14ac:dyDescent="0.35">
      <c r="A161" s="73"/>
      <c r="B161" s="74"/>
      <c r="C161" s="75"/>
    </row>
    <row r="162" spans="1:3" x14ac:dyDescent="0.35">
      <c r="A162" s="73"/>
      <c r="B162" s="74"/>
      <c r="C162" s="75"/>
    </row>
    <row r="163" spans="1:3" x14ac:dyDescent="0.35">
      <c r="A163" s="73"/>
      <c r="B163" s="74"/>
      <c r="C163" s="75"/>
    </row>
    <row r="164" spans="1:3" x14ac:dyDescent="0.35">
      <c r="A164" s="73"/>
      <c r="B164" s="74"/>
      <c r="C164" s="75"/>
    </row>
    <row r="165" spans="1:3" x14ac:dyDescent="0.35">
      <c r="A165" s="73"/>
      <c r="B165" s="74"/>
      <c r="C165" s="75"/>
    </row>
    <row r="166" spans="1:3" x14ac:dyDescent="0.35">
      <c r="A166" s="73"/>
      <c r="B166" s="74"/>
      <c r="C166" s="75"/>
    </row>
    <row r="167" spans="1:3" x14ac:dyDescent="0.35">
      <c r="A167" s="73"/>
      <c r="B167" s="74"/>
      <c r="C167" s="75"/>
    </row>
    <row r="168" spans="1:3" x14ac:dyDescent="0.35">
      <c r="A168" s="73"/>
      <c r="B168" s="74"/>
      <c r="C168" s="75"/>
    </row>
    <row r="169" spans="1:3" x14ac:dyDescent="0.35">
      <c r="A169" s="73"/>
      <c r="B169" s="74"/>
      <c r="C169" s="75"/>
    </row>
    <row r="170" spans="1:3" x14ac:dyDescent="0.35">
      <c r="A170" s="73"/>
      <c r="B170" s="74"/>
      <c r="C170" s="75"/>
    </row>
    <row r="171" spans="1:3" x14ac:dyDescent="0.35">
      <c r="A171" s="73"/>
      <c r="B171" s="74"/>
      <c r="C171" s="75"/>
    </row>
    <row r="172" spans="1:3" x14ac:dyDescent="0.35">
      <c r="A172" s="73"/>
      <c r="B172" s="74"/>
      <c r="C172" s="75"/>
    </row>
    <row r="173" spans="1:3" x14ac:dyDescent="0.35">
      <c r="A173" s="73"/>
      <c r="B173" s="74"/>
      <c r="C173" s="75"/>
    </row>
    <row r="174" spans="1:3" x14ac:dyDescent="0.35">
      <c r="A174" s="73"/>
      <c r="B174" s="74"/>
      <c r="C174" s="75"/>
    </row>
    <row r="175" spans="1:3" x14ac:dyDescent="0.35">
      <c r="A175" s="73"/>
      <c r="B175" s="74"/>
      <c r="C175" s="75"/>
    </row>
    <row r="176" spans="1:3" x14ac:dyDescent="0.35">
      <c r="A176" s="73"/>
      <c r="B176" s="74"/>
      <c r="C176" s="75"/>
    </row>
    <row r="177" spans="1:3" x14ac:dyDescent="0.35">
      <c r="A177" s="73"/>
      <c r="B177" s="74"/>
      <c r="C177" s="75"/>
    </row>
    <row r="178" spans="1:3" x14ac:dyDescent="0.35">
      <c r="A178" s="73"/>
      <c r="B178" s="74"/>
      <c r="C178" s="75"/>
    </row>
    <row r="179" spans="1:3" x14ac:dyDescent="0.35">
      <c r="A179" s="73"/>
      <c r="B179" s="74"/>
      <c r="C179" s="75"/>
    </row>
    <row r="180" spans="1:3" x14ac:dyDescent="0.35">
      <c r="A180" s="73"/>
      <c r="B180" s="74"/>
      <c r="C180" s="75"/>
    </row>
    <row r="181" spans="1:3" x14ac:dyDescent="0.35">
      <c r="A181" s="73"/>
      <c r="B181" s="74"/>
      <c r="C181" s="75"/>
    </row>
    <row r="182" spans="1:3" x14ac:dyDescent="0.35">
      <c r="A182" s="73"/>
      <c r="B182" s="74"/>
      <c r="C182" s="75"/>
    </row>
    <row r="183" spans="1:3" x14ac:dyDescent="0.35">
      <c r="A183" s="73"/>
      <c r="B183" s="74"/>
      <c r="C183" s="75"/>
    </row>
    <row r="184" spans="1:3" x14ac:dyDescent="0.35">
      <c r="A184" s="73"/>
      <c r="B184" s="74"/>
      <c r="C184" s="75"/>
    </row>
    <row r="185" spans="1:3" x14ac:dyDescent="0.35">
      <c r="A185" s="73"/>
      <c r="B185" s="74"/>
      <c r="C185" s="75"/>
    </row>
    <row r="186" spans="1:3" x14ac:dyDescent="0.35">
      <c r="A186" s="73"/>
      <c r="B186" s="74"/>
      <c r="C186" s="75"/>
    </row>
    <row r="187" spans="1:3" x14ac:dyDescent="0.35">
      <c r="A187" s="73"/>
      <c r="B187" s="74"/>
      <c r="C187" s="75"/>
    </row>
    <row r="188" spans="1:3" x14ac:dyDescent="0.35">
      <c r="A188" s="73"/>
      <c r="B188" s="74"/>
      <c r="C188" s="75"/>
    </row>
    <row r="189" spans="1:3" x14ac:dyDescent="0.35">
      <c r="A189" s="73"/>
      <c r="B189" s="74"/>
      <c r="C189" s="75"/>
    </row>
    <row r="190" spans="1:3" x14ac:dyDescent="0.35">
      <c r="A190" s="73"/>
      <c r="B190" s="74"/>
      <c r="C190" s="75"/>
    </row>
    <row r="191" spans="1:3" x14ac:dyDescent="0.35">
      <c r="A191" s="73"/>
      <c r="B191" s="74"/>
      <c r="C191" s="75"/>
    </row>
    <row r="192" spans="1:3" x14ac:dyDescent="0.35">
      <c r="A192" s="73"/>
      <c r="B192" s="74"/>
      <c r="C192" s="75"/>
    </row>
    <row r="193" spans="1:3" x14ac:dyDescent="0.35">
      <c r="A193" s="73"/>
      <c r="B193" s="74"/>
      <c r="C193" s="75"/>
    </row>
    <row r="194" spans="1:3" x14ac:dyDescent="0.35">
      <c r="A194" s="73"/>
      <c r="B194" s="74"/>
      <c r="C194" s="75"/>
    </row>
    <row r="195" spans="1:3" x14ac:dyDescent="0.35">
      <c r="A195" s="73"/>
      <c r="B195" s="74"/>
      <c r="C195" s="75"/>
    </row>
    <row r="196" spans="1:3" x14ac:dyDescent="0.35">
      <c r="A196" s="73"/>
      <c r="B196" s="74"/>
      <c r="C196" s="75"/>
    </row>
    <row r="197" spans="1:3" x14ac:dyDescent="0.35">
      <c r="A197" s="73"/>
      <c r="B197" s="74"/>
      <c r="C197" s="75"/>
    </row>
    <row r="198" spans="1:3" x14ac:dyDescent="0.35">
      <c r="A198" s="73"/>
      <c r="B198" s="74"/>
      <c r="C198" s="75"/>
    </row>
    <row r="199" spans="1:3" x14ac:dyDescent="0.35">
      <c r="A199" s="73"/>
      <c r="B199" s="74"/>
      <c r="C199" s="75"/>
    </row>
    <row r="200" spans="1:3" x14ac:dyDescent="0.35">
      <c r="A200" s="73"/>
      <c r="B200" s="74"/>
      <c r="C200" s="75"/>
    </row>
    <row r="201" spans="1:3" x14ac:dyDescent="0.35">
      <c r="A201" s="73"/>
      <c r="B201" s="74"/>
      <c r="C201" s="75"/>
    </row>
    <row r="202" spans="1:3" x14ac:dyDescent="0.35">
      <c r="A202" s="73"/>
      <c r="B202" s="74"/>
      <c r="C202" s="75"/>
    </row>
    <row r="203" spans="1:3" x14ac:dyDescent="0.35">
      <c r="A203" s="73"/>
      <c r="B203" s="74"/>
      <c r="C203" s="75"/>
    </row>
    <row r="204" spans="1:3" x14ac:dyDescent="0.35">
      <c r="A204" s="73"/>
      <c r="B204" s="74"/>
      <c r="C204" s="75"/>
    </row>
    <row r="205" spans="1:3" x14ac:dyDescent="0.35">
      <c r="A205" s="73"/>
      <c r="B205" s="74"/>
      <c r="C205" s="75"/>
    </row>
    <row r="206" spans="1:3" x14ac:dyDescent="0.35">
      <c r="A206" s="73"/>
      <c r="B206" s="74"/>
      <c r="C206" s="75"/>
    </row>
    <row r="207" spans="1:3" x14ac:dyDescent="0.35">
      <c r="A207" s="73"/>
      <c r="B207" s="74"/>
      <c r="C207" s="75"/>
    </row>
    <row r="208" spans="1:3" x14ac:dyDescent="0.35">
      <c r="A208" s="73"/>
      <c r="B208" s="74"/>
      <c r="C208" s="75"/>
    </row>
    <row r="209" spans="1:3" x14ac:dyDescent="0.35">
      <c r="A209" s="73"/>
      <c r="B209" s="74"/>
      <c r="C209" s="75"/>
    </row>
    <row r="210" spans="1:3" x14ac:dyDescent="0.35">
      <c r="A210" s="73"/>
      <c r="B210" s="74"/>
      <c r="C210" s="75"/>
    </row>
    <row r="211" spans="1:3" x14ac:dyDescent="0.35">
      <c r="A211" s="73"/>
      <c r="B211" s="74"/>
      <c r="C211" s="75"/>
    </row>
    <row r="212" spans="1:3" x14ac:dyDescent="0.35">
      <c r="A212" s="73"/>
      <c r="B212" s="74"/>
      <c r="C212" s="75"/>
    </row>
    <row r="213" spans="1:3" x14ac:dyDescent="0.35">
      <c r="A213" s="73"/>
      <c r="B213" s="74"/>
      <c r="C213" s="75"/>
    </row>
    <row r="214" spans="1:3" x14ac:dyDescent="0.35">
      <c r="A214" s="73"/>
      <c r="B214" s="74"/>
      <c r="C214" s="75"/>
    </row>
    <row r="215" spans="1:3" x14ac:dyDescent="0.35">
      <c r="A215" s="73"/>
      <c r="B215" s="74"/>
      <c r="C215" s="75"/>
    </row>
    <row r="216" spans="1:3" x14ac:dyDescent="0.35">
      <c r="A216" s="73"/>
      <c r="B216" s="74"/>
      <c r="C216" s="75"/>
    </row>
    <row r="217" spans="1:3" x14ac:dyDescent="0.35">
      <c r="A217" s="73"/>
      <c r="B217" s="74"/>
      <c r="C217" s="75"/>
    </row>
    <row r="218" spans="1:3" x14ac:dyDescent="0.35">
      <c r="A218" s="73"/>
      <c r="B218" s="74"/>
      <c r="C218" s="75"/>
    </row>
    <row r="219" spans="1:3" x14ac:dyDescent="0.35">
      <c r="A219" s="73"/>
      <c r="B219" s="74"/>
      <c r="C219" s="75"/>
    </row>
    <row r="220" spans="1:3" x14ac:dyDescent="0.35">
      <c r="A220" s="73"/>
      <c r="B220" s="74"/>
      <c r="C220" s="75"/>
    </row>
    <row r="221" spans="1:3" x14ac:dyDescent="0.35">
      <c r="A221" s="73"/>
      <c r="B221" s="74"/>
      <c r="C221" s="75"/>
    </row>
    <row r="222" spans="1:3" x14ac:dyDescent="0.35">
      <c r="A222" s="73"/>
      <c r="B222" s="74"/>
      <c r="C222" s="75"/>
    </row>
    <row r="223" spans="1:3" x14ac:dyDescent="0.35">
      <c r="A223" s="73"/>
      <c r="B223" s="74"/>
      <c r="C223" s="75"/>
    </row>
    <row r="224" spans="1:3" x14ac:dyDescent="0.35">
      <c r="A224" s="73"/>
      <c r="B224" s="74"/>
      <c r="C224" s="75"/>
    </row>
    <row r="225" spans="1:3" x14ac:dyDescent="0.35">
      <c r="A225" s="73"/>
      <c r="B225" s="74"/>
      <c r="C225" s="75"/>
    </row>
    <row r="226" spans="1:3" x14ac:dyDescent="0.35">
      <c r="A226" s="73"/>
      <c r="B226" s="74"/>
      <c r="C226" s="75"/>
    </row>
    <row r="227" spans="1:3" x14ac:dyDescent="0.35">
      <c r="A227" s="73"/>
      <c r="B227" s="74"/>
      <c r="C227" s="75"/>
    </row>
    <row r="228" spans="1:3" x14ac:dyDescent="0.35">
      <c r="A228" s="73"/>
      <c r="B228" s="74"/>
      <c r="C228" s="75"/>
    </row>
    <row r="229" spans="1:3" x14ac:dyDescent="0.35">
      <c r="A229" s="73"/>
      <c r="B229" s="74"/>
      <c r="C229" s="75"/>
    </row>
    <row r="230" spans="1:3" x14ac:dyDescent="0.35">
      <c r="A230" s="73"/>
      <c r="B230" s="74"/>
      <c r="C230" s="75"/>
    </row>
    <row r="231" spans="1:3" x14ac:dyDescent="0.35">
      <c r="A231" s="73"/>
      <c r="B231" s="74"/>
      <c r="C231" s="75"/>
    </row>
    <row r="232" spans="1:3" x14ac:dyDescent="0.35">
      <c r="A232" s="73"/>
      <c r="B232" s="74"/>
      <c r="C232" s="75"/>
    </row>
    <row r="233" spans="1:3" x14ac:dyDescent="0.35">
      <c r="A233" s="73"/>
      <c r="B233" s="74"/>
      <c r="C233" s="75"/>
    </row>
    <row r="234" spans="1:3" x14ac:dyDescent="0.35">
      <c r="A234" s="73"/>
      <c r="B234" s="74"/>
      <c r="C234" s="75"/>
    </row>
    <row r="235" spans="1:3" x14ac:dyDescent="0.35">
      <c r="A235" s="73"/>
      <c r="B235" s="74"/>
      <c r="C235" s="75"/>
    </row>
    <row r="236" spans="1:3" x14ac:dyDescent="0.35">
      <c r="A236" s="73"/>
      <c r="B236" s="74"/>
      <c r="C236" s="75"/>
    </row>
    <row r="237" spans="1:3" x14ac:dyDescent="0.35">
      <c r="A237" s="73"/>
      <c r="B237" s="74"/>
      <c r="C237" s="75"/>
    </row>
    <row r="238" spans="1:3" x14ac:dyDescent="0.35">
      <c r="A238" s="73"/>
      <c r="B238" s="74"/>
      <c r="C238" s="75"/>
    </row>
    <row r="239" spans="1:3" x14ac:dyDescent="0.35">
      <c r="A239" s="73"/>
      <c r="B239" s="74"/>
      <c r="C239" s="75"/>
    </row>
    <row r="240" spans="1:3" x14ac:dyDescent="0.35">
      <c r="A240" s="73"/>
      <c r="B240" s="74"/>
      <c r="C240" s="75"/>
    </row>
    <row r="241" spans="1:3" x14ac:dyDescent="0.35">
      <c r="A241" s="73"/>
      <c r="B241" s="74"/>
      <c r="C241" s="75"/>
    </row>
    <row r="242" spans="1:3" x14ac:dyDescent="0.35">
      <c r="A242" s="73"/>
      <c r="B242" s="74"/>
      <c r="C242" s="75"/>
    </row>
    <row r="243" spans="1:3" x14ac:dyDescent="0.35">
      <c r="A243" s="73"/>
      <c r="B243" s="74"/>
      <c r="C243" s="75"/>
    </row>
    <row r="244" spans="1:3" x14ac:dyDescent="0.35">
      <c r="A244" s="73"/>
      <c r="B244" s="74"/>
      <c r="C244" s="75"/>
    </row>
    <row r="245" spans="1:3" x14ac:dyDescent="0.35">
      <c r="A245" s="73"/>
      <c r="B245" s="74"/>
      <c r="C245" s="75"/>
    </row>
    <row r="246" spans="1:3" x14ac:dyDescent="0.35">
      <c r="A246" s="73"/>
      <c r="B246" s="74"/>
      <c r="C246" s="75"/>
    </row>
    <row r="247" spans="1:3" x14ac:dyDescent="0.35">
      <c r="A247" s="73"/>
      <c r="B247" s="74"/>
      <c r="C247" s="75"/>
    </row>
    <row r="248" spans="1:3" x14ac:dyDescent="0.35">
      <c r="A248" s="73"/>
      <c r="B248" s="74"/>
      <c r="C248" s="75"/>
    </row>
    <row r="249" spans="1:3" x14ac:dyDescent="0.35">
      <c r="A249" s="73"/>
      <c r="B249" s="74"/>
      <c r="C249" s="75"/>
    </row>
    <row r="250" spans="1:3" x14ac:dyDescent="0.35">
      <c r="A250" s="73"/>
      <c r="B250" s="74"/>
      <c r="C250" s="75"/>
    </row>
    <row r="251" spans="1:3" x14ac:dyDescent="0.35">
      <c r="A251" s="73"/>
      <c r="B251" s="74"/>
      <c r="C251" s="75"/>
    </row>
    <row r="252" spans="1:3" x14ac:dyDescent="0.35">
      <c r="A252" s="73"/>
      <c r="B252" s="74"/>
      <c r="C252" s="75"/>
    </row>
    <row r="253" spans="1:3" x14ac:dyDescent="0.35">
      <c r="A253" s="73"/>
      <c r="B253" s="74"/>
      <c r="C253" s="75"/>
    </row>
    <row r="254" spans="1:3" x14ac:dyDescent="0.35">
      <c r="A254" s="73"/>
      <c r="B254" s="74"/>
      <c r="C254" s="75"/>
    </row>
    <row r="255" spans="1:3" x14ac:dyDescent="0.35">
      <c r="A255" s="73"/>
      <c r="B255" s="74"/>
      <c r="C255" s="75"/>
    </row>
    <row r="256" spans="1:3" x14ac:dyDescent="0.35">
      <c r="A256" s="73"/>
      <c r="B256" s="74"/>
      <c r="C256" s="75"/>
    </row>
    <row r="257" spans="1:3" x14ac:dyDescent="0.35">
      <c r="A257" s="73"/>
      <c r="B257" s="74"/>
      <c r="C257" s="75"/>
    </row>
    <row r="258" spans="1:3" x14ac:dyDescent="0.35">
      <c r="A258" s="73"/>
      <c r="B258" s="74"/>
      <c r="C258" s="75"/>
    </row>
    <row r="259" spans="1:3" x14ac:dyDescent="0.35">
      <c r="A259" s="73"/>
      <c r="B259" s="74"/>
      <c r="C259" s="75"/>
    </row>
    <row r="260" spans="1:3" x14ac:dyDescent="0.35">
      <c r="A260" s="73"/>
      <c r="B260" s="74"/>
      <c r="C260" s="75"/>
    </row>
    <row r="261" spans="1:3" x14ac:dyDescent="0.35">
      <c r="A261" s="73"/>
      <c r="B261" s="74"/>
      <c r="C261" s="75"/>
    </row>
    <row r="262" spans="1:3" x14ac:dyDescent="0.35">
      <c r="A262" s="73"/>
      <c r="B262" s="74"/>
      <c r="C262" s="75"/>
    </row>
    <row r="263" spans="1:3" x14ac:dyDescent="0.35">
      <c r="A263" s="73"/>
      <c r="B263" s="74"/>
      <c r="C263" s="75"/>
    </row>
    <row r="264" spans="1:3" x14ac:dyDescent="0.35">
      <c r="A264" s="73"/>
      <c r="B264" s="74"/>
      <c r="C264" s="75"/>
    </row>
    <row r="265" spans="1:3" x14ac:dyDescent="0.35">
      <c r="A265" s="73"/>
      <c r="B265" s="74"/>
      <c r="C265" s="75"/>
    </row>
    <row r="266" spans="1:3" x14ac:dyDescent="0.35">
      <c r="A266" s="73"/>
      <c r="B266" s="74"/>
      <c r="C266" s="75"/>
    </row>
    <row r="267" spans="1:3" x14ac:dyDescent="0.35">
      <c r="A267" s="73"/>
      <c r="B267" s="74"/>
      <c r="C267" s="75"/>
    </row>
    <row r="268" spans="1:3" x14ac:dyDescent="0.35">
      <c r="A268" s="73"/>
      <c r="B268" s="74"/>
      <c r="C268" s="75"/>
    </row>
    <row r="269" spans="1:3" x14ac:dyDescent="0.35">
      <c r="A269" s="73"/>
      <c r="B269" s="74"/>
      <c r="C269" s="75"/>
    </row>
    <row r="270" spans="1:3" x14ac:dyDescent="0.35">
      <c r="A270" s="73"/>
      <c r="B270" s="74"/>
      <c r="C270" s="75"/>
    </row>
    <row r="271" spans="1:3" x14ac:dyDescent="0.35">
      <c r="A271" s="73"/>
      <c r="B271" s="74"/>
      <c r="C271" s="75"/>
    </row>
    <row r="272" spans="1:3" x14ac:dyDescent="0.35">
      <c r="A272" s="73"/>
      <c r="B272" s="74"/>
      <c r="C272" s="75"/>
    </row>
    <row r="273" spans="1:3" x14ac:dyDescent="0.35">
      <c r="A273" s="73"/>
      <c r="B273" s="74"/>
      <c r="C273" s="75"/>
    </row>
    <row r="274" spans="1:3" x14ac:dyDescent="0.35">
      <c r="A274" s="73"/>
      <c r="B274" s="74"/>
      <c r="C274" s="75"/>
    </row>
    <row r="275" spans="1:3" x14ac:dyDescent="0.35">
      <c r="A275" s="73"/>
      <c r="B275" s="74"/>
      <c r="C275" s="75"/>
    </row>
    <row r="276" spans="1:3" x14ac:dyDescent="0.35">
      <c r="A276" s="73"/>
      <c r="B276" s="74"/>
      <c r="C276" s="75"/>
    </row>
    <row r="277" spans="1:3" x14ac:dyDescent="0.35">
      <c r="A277" s="73"/>
      <c r="B277" s="74"/>
      <c r="C277" s="75"/>
    </row>
    <row r="278" spans="1:3" x14ac:dyDescent="0.35">
      <c r="A278" s="73"/>
      <c r="B278" s="74"/>
      <c r="C278" s="75"/>
    </row>
    <row r="279" spans="1:3" x14ac:dyDescent="0.35">
      <c r="A279" s="73"/>
      <c r="B279" s="74"/>
      <c r="C279" s="75"/>
    </row>
    <row r="280" spans="1:3" x14ac:dyDescent="0.35">
      <c r="A280" s="73"/>
      <c r="B280" s="74"/>
      <c r="C280" s="75"/>
    </row>
    <row r="281" spans="1:3" x14ac:dyDescent="0.35">
      <c r="A281" s="73"/>
      <c r="B281" s="74"/>
      <c r="C281" s="75"/>
    </row>
    <row r="282" spans="1:3" x14ac:dyDescent="0.35">
      <c r="A282" s="73"/>
      <c r="B282" s="74"/>
      <c r="C282" s="75"/>
    </row>
    <row r="283" spans="1:3" x14ac:dyDescent="0.35">
      <c r="A283" s="73"/>
      <c r="B283" s="74"/>
      <c r="C283" s="75"/>
    </row>
    <row r="284" spans="1:3" x14ac:dyDescent="0.35">
      <c r="A284" s="73"/>
      <c r="B284" s="74"/>
      <c r="C284" s="75"/>
    </row>
    <row r="285" spans="1:3" x14ac:dyDescent="0.35">
      <c r="A285" s="73"/>
      <c r="B285" s="74"/>
      <c r="C285" s="75"/>
    </row>
    <row r="286" spans="1:3" x14ac:dyDescent="0.35">
      <c r="A286" s="73"/>
      <c r="B286" s="74"/>
      <c r="C286" s="75"/>
    </row>
    <row r="287" spans="1:3" x14ac:dyDescent="0.35">
      <c r="A287" s="73"/>
      <c r="B287" s="74"/>
      <c r="C287" s="75"/>
    </row>
    <row r="288" spans="1:3" x14ac:dyDescent="0.35">
      <c r="A288" s="73"/>
      <c r="B288" s="74"/>
      <c r="C288" s="75"/>
    </row>
    <row r="289" spans="1:3" x14ac:dyDescent="0.35">
      <c r="A289" s="73"/>
      <c r="B289" s="74"/>
      <c r="C289" s="75"/>
    </row>
    <row r="290" spans="1:3" x14ac:dyDescent="0.35">
      <c r="A290" s="73"/>
      <c r="B290" s="74"/>
      <c r="C290" s="75"/>
    </row>
    <row r="291" spans="1:3" x14ac:dyDescent="0.35">
      <c r="A291" s="73"/>
      <c r="B291" s="74"/>
      <c r="C291" s="75"/>
    </row>
    <row r="292" spans="1:3" x14ac:dyDescent="0.35">
      <c r="A292" s="73"/>
      <c r="B292" s="74"/>
      <c r="C292" s="75"/>
    </row>
    <row r="293" spans="1:3" x14ac:dyDescent="0.35">
      <c r="A293" s="73"/>
      <c r="B293" s="74"/>
      <c r="C293" s="75"/>
    </row>
    <row r="294" spans="1:3" x14ac:dyDescent="0.35">
      <c r="A294" s="73"/>
      <c r="B294" s="74"/>
      <c r="C294" s="75"/>
    </row>
    <row r="295" spans="1:3" x14ac:dyDescent="0.35">
      <c r="A295" s="73"/>
      <c r="B295" s="74"/>
      <c r="C295" s="75"/>
    </row>
    <row r="296" spans="1:3" x14ac:dyDescent="0.35">
      <c r="A296" s="73"/>
      <c r="B296" s="74"/>
      <c r="C296" s="75"/>
    </row>
    <row r="297" spans="1:3" x14ac:dyDescent="0.35">
      <c r="A297" s="73"/>
      <c r="B297" s="74"/>
      <c r="C297" s="75"/>
    </row>
    <row r="298" spans="1:3" x14ac:dyDescent="0.35">
      <c r="A298" s="73"/>
      <c r="B298" s="74"/>
      <c r="C298" s="75"/>
    </row>
    <row r="299" spans="1:3" x14ac:dyDescent="0.35">
      <c r="A299" s="73"/>
      <c r="B299" s="74"/>
      <c r="C299" s="75"/>
    </row>
    <row r="300" spans="1:3" x14ac:dyDescent="0.35">
      <c r="A300" s="73"/>
      <c r="B300" s="74"/>
      <c r="C300" s="75"/>
    </row>
    <row r="301" spans="1:3" x14ac:dyDescent="0.35">
      <c r="A301" s="73"/>
      <c r="B301" s="74"/>
      <c r="C301" s="75"/>
    </row>
    <row r="302" spans="1:3" x14ac:dyDescent="0.35">
      <c r="A302" s="73"/>
      <c r="B302" s="74"/>
      <c r="C302" s="75"/>
    </row>
    <row r="303" spans="1:3" x14ac:dyDescent="0.35">
      <c r="A303" s="73"/>
      <c r="B303" s="74"/>
      <c r="C303" s="75"/>
    </row>
    <row r="304" spans="1:3" x14ac:dyDescent="0.35">
      <c r="A304" s="73"/>
      <c r="B304" s="74"/>
      <c r="C304" s="75"/>
    </row>
    <row r="305" spans="1:3" x14ac:dyDescent="0.35">
      <c r="A305" s="73"/>
      <c r="B305" s="74"/>
      <c r="C305" s="75"/>
    </row>
    <row r="306" spans="1:3" x14ac:dyDescent="0.35">
      <c r="A306" s="73"/>
      <c r="B306" s="74"/>
      <c r="C306" s="75"/>
    </row>
    <row r="307" spans="1:3" x14ac:dyDescent="0.35">
      <c r="A307" s="73"/>
      <c r="B307" s="74"/>
      <c r="C307" s="75"/>
    </row>
    <row r="308" spans="1:3" x14ac:dyDescent="0.35">
      <c r="A308" s="73"/>
      <c r="B308" s="74"/>
      <c r="C308" s="75"/>
    </row>
    <row r="309" spans="1:3" x14ac:dyDescent="0.35">
      <c r="A309" s="73"/>
      <c r="B309" s="74"/>
      <c r="C309" s="75"/>
    </row>
    <row r="310" spans="1:3" x14ac:dyDescent="0.35">
      <c r="A310" s="73"/>
      <c r="B310" s="74"/>
      <c r="C310" s="75"/>
    </row>
    <row r="311" spans="1:3" x14ac:dyDescent="0.35">
      <c r="A311" s="73"/>
      <c r="B311" s="74"/>
      <c r="C311" s="75"/>
    </row>
    <row r="312" spans="1:3" x14ac:dyDescent="0.35">
      <c r="A312" s="73"/>
      <c r="B312" s="74"/>
      <c r="C312" s="75"/>
    </row>
    <row r="313" spans="1:3" x14ac:dyDescent="0.35">
      <c r="A313" s="73"/>
      <c r="B313" s="74"/>
      <c r="C313" s="75"/>
    </row>
    <row r="314" spans="1:3" x14ac:dyDescent="0.35">
      <c r="A314" s="73"/>
      <c r="B314" s="74"/>
      <c r="C314" s="75"/>
    </row>
    <row r="315" spans="1:3" x14ac:dyDescent="0.35">
      <c r="A315" s="73"/>
      <c r="B315" s="74"/>
      <c r="C315" s="75"/>
    </row>
    <row r="316" spans="1:3" x14ac:dyDescent="0.35">
      <c r="A316" s="73"/>
      <c r="B316" s="74"/>
      <c r="C316" s="75"/>
    </row>
    <row r="317" spans="1:3" x14ac:dyDescent="0.35">
      <c r="A317" s="73"/>
      <c r="B317" s="74"/>
      <c r="C317" s="75"/>
    </row>
    <row r="318" spans="1:3" x14ac:dyDescent="0.35">
      <c r="A318" s="73"/>
      <c r="B318" s="74"/>
      <c r="C318" s="75"/>
    </row>
    <row r="319" spans="1:3" x14ac:dyDescent="0.35">
      <c r="A319" s="73"/>
      <c r="B319" s="74"/>
      <c r="C319" s="75"/>
    </row>
    <row r="320" spans="1:3" x14ac:dyDescent="0.35">
      <c r="A320" s="73"/>
      <c r="B320" s="74"/>
      <c r="C320" s="75"/>
    </row>
    <row r="321" spans="1:3" x14ac:dyDescent="0.35">
      <c r="A321" s="73"/>
      <c r="B321" s="74"/>
      <c r="C321" s="75"/>
    </row>
    <row r="322" spans="1:3" x14ac:dyDescent="0.35">
      <c r="A322" s="73"/>
      <c r="B322" s="74"/>
      <c r="C322" s="75"/>
    </row>
    <row r="323" spans="1:3" x14ac:dyDescent="0.35">
      <c r="A323" s="73"/>
      <c r="B323" s="74"/>
      <c r="C323" s="75"/>
    </row>
    <row r="324" spans="1:3" x14ac:dyDescent="0.35">
      <c r="A324" s="73"/>
      <c r="B324" s="74"/>
      <c r="C324" s="75"/>
    </row>
    <row r="325" spans="1:3" x14ac:dyDescent="0.35">
      <c r="A325" s="73"/>
      <c r="B325" s="74"/>
      <c r="C325" s="75"/>
    </row>
    <row r="326" spans="1:3" x14ac:dyDescent="0.35">
      <c r="A326" s="73"/>
      <c r="B326" s="74"/>
      <c r="C326" s="75"/>
    </row>
    <row r="327" spans="1:3" x14ac:dyDescent="0.35">
      <c r="A327" s="73"/>
      <c r="B327" s="74"/>
      <c r="C327" s="75"/>
    </row>
    <row r="328" spans="1:3" x14ac:dyDescent="0.35">
      <c r="A328" s="73"/>
      <c r="B328" s="74"/>
      <c r="C328" s="75"/>
    </row>
    <row r="329" spans="1:3" x14ac:dyDescent="0.35">
      <c r="A329" s="73"/>
      <c r="B329" s="74"/>
      <c r="C329" s="75"/>
    </row>
    <row r="330" spans="1:3" x14ac:dyDescent="0.35">
      <c r="A330" s="73"/>
      <c r="B330" s="74"/>
      <c r="C330" s="75"/>
    </row>
    <row r="331" spans="1:3" x14ac:dyDescent="0.35">
      <c r="A331" s="73"/>
      <c r="B331" s="74"/>
      <c r="C331" s="75"/>
    </row>
    <row r="332" spans="1:3" x14ac:dyDescent="0.35">
      <c r="A332" s="73"/>
      <c r="B332" s="74"/>
      <c r="C332" s="75"/>
    </row>
    <row r="333" spans="1:3" x14ac:dyDescent="0.35">
      <c r="A333" s="73"/>
      <c r="B333" s="74"/>
      <c r="C333" s="75"/>
    </row>
    <row r="334" spans="1:3" x14ac:dyDescent="0.35">
      <c r="A334" s="73"/>
      <c r="B334" s="74"/>
      <c r="C334" s="75"/>
    </row>
    <row r="335" spans="1:3" x14ac:dyDescent="0.35">
      <c r="A335" s="73"/>
      <c r="B335" s="74"/>
      <c r="C335" s="75"/>
    </row>
    <row r="336" spans="1:3" x14ac:dyDescent="0.35">
      <c r="A336" s="73"/>
      <c r="B336" s="74"/>
      <c r="C336" s="75"/>
    </row>
    <row r="337" spans="1:3" x14ac:dyDescent="0.35">
      <c r="A337" s="73"/>
      <c r="B337" s="74"/>
      <c r="C337" s="75"/>
    </row>
    <row r="338" spans="1:3" x14ac:dyDescent="0.35">
      <c r="A338" s="73"/>
      <c r="B338" s="74"/>
      <c r="C338" s="75"/>
    </row>
    <row r="339" spans="1:3" x14ac:dyDescent="0.35">
      <c r="A339" s="73"/>
      <c r="B339" s="74"/>
      <c r="C339" s="75"/>
    </row>
    <row r="340" spans="1:3" x14ac:dyDescent="0.35">
      <c r="A340" s="73"/>
      <c r="B340" s="74"/>
      <c r="C340" s="75"/>
    </row>
    <row r="341" spans="1:3" x14ac:dyDescent="0.35">
      <c r="A341" s="73"/>
      <c r="B341" s="74"/>
      <c r="C341" s="75"/>
    </row>
    <row r="342" spans="1:3" x14ac:dyDescent="0.35">
      <c r="A342" s="73"/>
      <c r="B342" s="74"/>
      <c r="C342" s="75"/>
    </row>
    <row r="343" spans="1:3" x14ac:dyDescent="0.35">
      <c r="A343" s="73"/>
      <c r="B343" s="74"/>
      <c r="C343" s="75"/>
    </row>
    <row r="344" spans="1:3" x14ac:dyDescent="0.35">
      <c r="A344" s="73"/>
      <c r="B344" s="74"/>
      <c r="C344" s="75"/>
    </row>
    <row r="345" spans="1:3" x14ac:dyDescent="0.35">
      <c r="A345" s="73"/>
      <c r="B345" s="74"/>
      <c r="C345" s="75"/>
    </row>
    <row r="346" spans="1:3" x14ac:dyDescent="0.35">
      <c r="A346" s="73"/>
      <c r="B346" s="74"/>
      <c r="C346" s="75"/>
    </row>
    <row r="347" spans="1:3" x14ac:dyDescent="0.35">
      <c r="A347" s="73"/>
      <c r="B347" s="74"/>
      <c r="C347" s="75"/>
    </row>
    <row r="348" spans="1:3" x14ac:dyDescent="0.35">
      <c r="A348" s="73"/>
      <c r="B348" s="74"/>
      <c r="C348" s="75"/>
    </row>
    <row r="349" spans="1:3" x14ac:dyDescent="0.35">
      <c r="A349" s="73"/>
      <c r="B349" s="74"/>
      <c r="C349" s="75"/>
    </row>
    <row r="350" spans="1:3" x14ac:dyDescent="0.35">
      <c r="A350" s="73"/>
      <c r="B350" s="74"/>
      <c r="C350" s="75"/>
    </row>
    <row r="351" spans="1:3" x14ac:dyDescent="0.35">
      <c r="A351" s="73"/>
      <c r="B351" s="74"/>
      <c r="C351" s="75"/>
    </row>
    <row r="352" spans="1:3" x14ac:dyDescent="0.35">
      <c r="A352" s="73"/>
      <c r="B352" s="74"/>
      <c r="C352" s="75"/>
    </row>
    <row r="353" spans="1:3" x14ac:dyDescent="0.35">
      <c r="A353" s="73"/>
      <c r="B353" s="74"/>
      <c r="C353" s="75"/>
    </row>
    <row r="354" spans="1:3" x14ac:dyDescent="0.35">
      <c r="A354" s="73"/>
      <c r="B354" s="74"/>
      <c r="C354" s="75"/>
    </row>
    <row r="355" spans="1:3" x14ac:dyDescent="0.35">
      <c r="A355" s="73"/>
      <c r="B355" s="74"/>
      <c r="C355" s="75"/>
    </row>
    <row r="356" spans="1:3" x14ac:dyDescent="0.35">
      <c r="A356" s="73"/>
      <c r="B356" s="74"/>
      <c r="C356" s="75"/>
    </row>
    <row r="357" spans="1:3" x14ac:dyDescent="0.35">
      <c r="A357" s="73"/>
      <c r="B357" s="74"/>
      <c r="C357" s="75"/>
    </row>
    <row r="358" spans="1:3" x14ac:dyDescent="0.35">
      <c r="A358" s="73"/>
      <c r="B358" s="74"/>
      <c r="C358" s="75"/>
    </row>
    <row r="359" spans="1:3" x14ac:dyDescent="0.35">
      <c r="A359" s="73"/>
      <c r="B359" s="74"/>
      <c r="C359" s="75"/>
    </row>
    <row r="360" spans="1:3" x14ac:dyDescent="0.35">
      <c r="A360" s="73"/>
      <c r="B360" s="74"/>
      <c r="C360" s="75"/>
    </row>
    <row r="361" spans="1:3" x14ac:dyDescent="0.35">
      <c r="A361" s="73"/>
      <c r="B361" s="74"/>
      <c r="C361" s="75"/>
    </row>
    <row r="362" spans="1:3" x14ac:dyDescent="0.35">
      <c r="A362" s="73"/>
      <c r="B362" s="74"/>
      <c r="C362" s="75"/>
    </row>
    <row r="363" spans="1:3" x14ac:dyDescent="0.35">
      <c r="A363" s="73"/>
      <c r="B363" s="74"/>
      <c r="C363" s="75"/>
    </row>
    <row r="364" spans="1:3" x14ac:dyDescent="0.35">
      <c r="A364" s="73"/>
      <c r="B364" s="74"/>
      <c r="C364" s="75"/>
    </row>
    <row r="365" spans="1:3" x14ac:dyDescent="0.35">
      <c r="A365" s="73"/>
      <c r="B365" s="74"/>
      <c r="C365" s="75"/>
    </row>
    <row r="366" spans="1:3" x14ac:dyDescent="0.35">
      <c r="A366" s="73"/>
      <c r="B366" s="74"/>
      <c r="C366" s="75"/>
    </row>
    <row r="367" spans="1:3" x14ac:dyDescent="0.35">
      <c r="A367" s="73"/>
      <c r="B367" s="74"/>
      <c r="C367" s="75"/>
    </row>
    <row r="368" spans="1:3" x14ac:dyDescent="0.35">
      <c r="A368" s="73"/>
      <c r="B368" s="74"/>
      <c r="C368" s="75"/>
    </row>
    <row r="369" spans="1:3" x14ac:dyDescent="0.35">
      <c r="A369" s="73"/>
      <c r="B369" s="74"/>
      <c r="C369" s="75"/>
    </row>
    <row r="370" spans="1:3" x14ac:dyDescent="0.35">
      <c r="A370" s="73"/>
      <c r="B370" s="74"/>
      <c r="C370" s="75"/>
    </row>
    <row r="371" spans="1:3" x14ac:dyDescent="0.35">
      <c r="A371" s="73"/>
      <c r="B371" s="74"/>
      <c r="C371" s="75"/>
    </row>
    <row r="372" spans="1:3" x14ac:dyDescent="0.35">
      <c r="A372" s="73"/>
      <c r="B372" s="74"/>
      <c r="C372" s="75"/>
    </row>
    <row r="373" spans="1:3" x14ac:dyDescent="0.35">
      <c r="A373" s="73"/>
      <c r="B373" s="74"/>
      <c r="C373" s="75"/>
    </row>
    <row r="374" spans="1:3" x14ac:dyDescent="0.35">
      <c r="A374" s="73"/>
      <c r="B374" s="74"/>
      <c r="C374" s="75"/>
    </row>
    <row r="375" spans="1:3" x14ac:dyDescent="0.35">
      <c r="A375" s="73"/>
      <c r="B375" s="74"/>
      <c r="C375" s="75"/>
    </row>
    <row r="376" spans="1:3" x14ac:dyDescent="0.35">
      <c r="A376" s="73"/>
      <c r="B376" s="74"/>
      <c r="C376" s="75"/>
    </row>
    <row r="377" spans="1:3" x14ac:dyDescent="0.35">
      <c r="A377" s="73"/>
      <c r="B377" s="74"/>
      <c r="C377" s="75"/>
    </row>
    <row r="378" spans="1:3" x14ac:dyDescent="0.35">
      <c r="A378" s="73"/>
      <c r="B378" s="74"/>
      <c r="C378" s="75"/>
    </row>
    <row r="379" spans="1:3" x14ac:dyDescent="0.35">
      <c r="A379" s="73"/>
      <c r="B379" s="74"/>
      <c r="C379" s="75"/>
    </row>
    <row r="380" spans="1:3" x14ac:dyDescent="0.35">
      <c r="A380" s="73"/>
      <c r="B380" s="74"/>
      <c r="C380" s="75"/>
    </row>
    <row r="381" spans="1:3" x14ac:dyDescent="0.35">
      <c r="A381" s="73"/>
      <c r="B381" s="74"/>
      <c r="C381" s="75"/>
    </row>
    <row r="382" spans="1:3" x14ac:dyDescent="0.35">
      <c r="A382" s="73"/>
      <c r="B382" s="74"/>
      <c r="C382" s="75"/>
    </row>
    <row r="383" spans="1:3" x14ac:dyDescent="0.35">
      <c r="A383" s="73"/>
      <c r="B383" s="74"/>
      <c r="C383" s="75"/>
    </row>
    <row r="384" spans="1:3" x14ac:dyDescent="0.35">
      <c r="A384" s="73"/>
      <c r="B384" s="74"/>
      <c r="C384" s="75"/>
    </row>
    <row r="385" spans="1:3" x14ac:dyDescent="0.35">
      <c r="A385" s="73"/>
      <c r="B385" s="74"/>
      <c r="C385" s="75"/>
    </row>
    <row r="386" spans="1:3" x14ac:dyDescent="0.35">
      <c r="A386" s="73"/>
      <c r="B386" s="74"/>
      <c r="C386" s="75"/>
    </row>
    <row r="387" spans="1:3" x14ac:dyDescent="0.35">
      <c r="A387" s="73"/>
      <c r="B387" s="74"/>
      <c r="C387" s="75"/>
    </row>
    <row r="388" spans="1:3" x14ac:dyDescent="0.35">
      <c r="A388" s="73"/>
      <c r="B388" s="74"/>
      <c r="C388" s="75"/>
    </row>
    <row r="389" spans="1:3" x14ac:dyDescent="0.35">
      <c r="A389" s="73"/>
      <c r="B389" s="74"/>
      <c r="C389" s="75"/>
    </row>
    <row r="390" spans="1:3" x14ac:dyDescent="0.35">
      <c r="A390" s="73"/>
      <c r="B390" s="74"/>
      <c r="C390" s="75"/>
    </row>
    <row r="391" spans="1:3" x14ac:dyDescent="0.35">
      <c r="A391" s="73"/>
      <c r="B391" s="74"/>
      <c r="C391" s="75"/>
    </row>
    <row r="392" spans="1:3" x14ac:dyDescent="0.35">
      <c r="A392" s="73"/>
      <c r="B392" s="74"/>
      <c r="C392" s="75"/>
    </row>
    <row r="393" spans="1:3" x14ac:dyDescent="0.35">
      <c r="A393" s="73"/>
      <c r="B393" s="74"/>
      <c r="C393" s="75"/>
    </row>
    <row r="394" spans="1:3" x14ac:dyDescent="0.35">
      <c r="A394" s="73"/>
      <c r="B394" s="74"/>
      <c r="C394" s="75"/>
    </row>
    <row r="395" spans="1:3" x14ac:dyDescent="0.35">
      <c r="A395" s="73"/>
      <c r="B395" s="74"/>
      <c r="C395" s="75"/>
    </row>
    <row r="396" spans="1:3" x14ac:dyDescent="0.35">
      <c r="A396" s="73"/>
      <c r="B396" s="74"/>
      <c r="C396" s="75"/>
    </row>
    <row r="397" spans="1:3" x14ac:dyDescent="0.35">
      <c r="A397" s="73"/>
      <c r="B397" s="74"/>
      <c r="C397" s="75"/>
    </row>
    <row r="398" spans="1:3" x14ac:dyDescent="0.35">
      <c r="A398" s="73"/>
      <c r="B398" s="74"/>
      <c r="C398" s="75"/>
    </row>
    <row r="399" spans="1:3" x14ac:dyDescent="0.35">
      <c r="A399" s="73"/>
      <c r="B399" s="74"/>
      <c r="C399" s="75"/>
    </row>
    <row r="400" spans="1:3" x14ac:dyDescent="0.35">
      <c r="A400" s="73"/>
      <c r="B400" s="74"/>
      <c r="C400" s="75"/>
    </row>
    <row r="401" spans="1:3" x14ac:dyDescent="0.35">
      <c r="A401" s="73"/>
      <c r="B401" s="74"/>
      <c r="C401" s="75"/>
    </row>
    <row r="402" spans="1:3" x14ac:dyDescent="0.35">
      <c r="A402" s="73"/>
      <c r="B402" s="74"/>
      <c r="C402" s="75"/>
    </row>
    <row r="403" spans="1:3" x14ac:dyDescent="0.35">
      <c r="A403" s="73"/>
      <c r="B403" s="74"/>
      <c r="C403" s="75"/>
    </row>
    <row r="404" spans="1:3" x14ac:dyDescent="0.35">
      <c r="A404" s="73"/>
      <c r="B404" s="74"/>
      <c r="C404" s="75"/>
    </row>
    <row r="405" spans="1:3" x14ac:dyDescent="0.35">
      <c r="A405" s="73"/>
      <c r="B405" s="74"/>
      <c r="C405" s="75"/>
    </row>
    <row r="406" spans="1:3" x14ac:dyDescent="0.35">
      <c r="A406" s="73"/>
      <c r="B406" s="74"/>
      <c r="C406" s="75"/>
    </row>
    <row r="407" spans="1:3" x14ac:dyDescent="0.35">
      <c r="A407" s="73"/>
      <c r="B407" s="74"/>
      <c r="C407" s="75"/>
    </row>
    <row r="408" spans="1:3" x14ac:dyDescent="0.35">
      <c r="A408" s="73"/>
      <c r="B408" s="74"/>
      <c r="C408" s="75"/>
    </row>
    <row r="409" spans="1:3" x14ac:dyDescent="0.35">
      <c r="A409" s="73"/>
      <c r="B409" s="74"/>
      <c r="C409" s="75"/>
    </row>
    <row r="410" spans="1:3" x14ac:dyDescent="0.35">
      <c r="A410" s="73"/>
      <c r="B410" s="74"/>
      <c r="C410" s="75"/>
    </row>
    <row r="411" spans="1:3" x14ac:dyDescent="0.35">
      <c r="A411" s="73"/>
      <c r="B411" s="74"/>
      <c r="C411" s="75"/>
    </row>
    <row r="412" spans="1:3" x14ac:dyDescent="0.35">
      <c r="A412" s="73"/>
      <c r="B412" s="74"/>
      <c r="C412" s="75"/>
    </row>
    <row r="413" spans="1:3" x14ac:dyDescent="0.35">
      <c r="A413" s="73"/>
      <c r="B413" s="74"/>
      <c r="C413" s="75"/>
    </row>
    <row r="414" spans="1:3" x14ac:dyDescent="0.35">
      <c r="A414" s="73"/>
      <c r="B414" s="74"/>
      <c r="C414" s="75"/>
    </row>
    <row r="415" spans="1:3" x14ac:dyDescent="0.35">
      <c r="A415" s="73"/>
      <c r="B415" s="74"/>
      <c r="C415" s="75"/>
    </row>
    <row r="416" spans="1:3" x14ac:dyDescent="0.35">
      <c r="A416" s="73"/>
      <c r="B416" s="74"/>
      <c r="C416" s="75"/>
    </row>
    <row r="417" spans="1:3" x14ac:dyDescent="0.35">
      <c r="A417" s="73"/>
      <c r="B417" s="74"/>
      <c r="C417" s="75"/>
    </row>
    <row r="418" spans="1:3" x14ac:dyDescent="0.35">
      <c r="A418" s="73"/>
      <c r="B418" s="74"/>
      <c r="C418" s="75"/>
    </row>
    <row r="419" spans="1:3" x14ac:dyDescent="0.35">
      <c r="A419" s="73"/>
      <c r="B419" s="74"/>
      <c r="C419" s="75"/>
    </row>
    <row r="420" spans="1:3" x14ac:dyDescent="0.35">
      <c r="A420" s="73"/>
      <c r="B420" s="74"/>
      <c r="C420" s="75"/>
    </row>
    <row r="421" spans="1:3" x14ac:dyDescent="0.35">
      <c r="A421" s="73"/>
      <c r="B421" s="74"/>
      <c r="C421" s="75"/>
    </row>
    <row r="422" spans="1:3" x14ac:dyDescent="0.35">
      <c r="A422" s="73"/>
      <c r="B422" s="74"/>
      <c r="C422" s="75"/>
    </row>
    <row r="423" spans="1:3" x14ac:dyDescent="0.35">
      <c r="A423" s="73"/>
      <c r="B423" s="74"/>
      <c r="C423" s="75"/>
    </row>
    <row r="424" spans="1:3" x14ac:dyDescent="0.35">
      <c r="A424" s="73"/>
      <c r="B424" s="74"/>
      <c r="C424" s="75"/>
    </row>
    <row r="425" spans="1:3" x14ac:dyDescent="0.35">
      <c r="A425" s="73"/>
      <c r="B425" s="74"/>
      <c r="C425" s="75"/>
    </row>
    <row r="426" spans="1:3" x14ac:dyDescent="0.35">
      <c r="A426" s="73"/>
      <c r="B426" s="74"/>
      <c r="C426" s="75"/>
    </row>
    <row r="427" spans="1:3" x14ac:dyDescent="0.35">
      <c r="A427" s="73"/>
      <c r="B427" s="74"/>
      <c r="C427" s="75"/>
    </row>
    <row r="428" spans="1:3" x14ac:dyDescent="0.35">
      <c r="A428" s="73"/>
      <c r="B428" s="74"/>
      <c r="C428" s="75"/>
    </row>
    <row r="429" spans="1:3" x14ac:dyDescent="0.35">
      <c r="A429" s="73"/>
      <c r="B429" s="74"/>
      <c r="C429" s="75"/>
    </row>
    <row r="430" spans="1:3" x14ac:dyDescent="0.35">
      <c r="A430" s="73"/>
      <c r="B430" s="74"/>
      <c r="C430" s="75"/>
    </row>
    <row r="431" spans="1:3" x14ac:dyDescent="0.35">
      <c r="A431" s="73"/>
      <c r="B431" s="74"/>
      <c r="C431" s="75"/>
    </row>
    <row r="432" spans="1:3" x14ac:dyDescent="0.35">
      <c r="A432" s="73"/>
      <c r="B432" s="74"/>
      <c r="C432" s="75"/>
    </row>
    <row r="433" spans="1:3" x14ac:dyDescent="0.35">
      <c r="A433" s="73"/>
      <c r="B433" s="74"/>
      <c r="C433" s="75"/>
    </row>
    <row r="434" spans="1:3" x14ac:dyDescent="0.35">
      <c r="A434" s="73"/>
      <c r="B434" s="74"/>
      <c r="C434" s="75"/>
    </row>
    <row r="435" spans="1:3" x14ac:dyDescent="0.35">
      <c r="A435" s="73"/>
      <c r="B435" s="74"/>
      <c r="C435" s="75"/>
    </row>
    <row r="436" spans="1:3" x14ac:dyDescent="0.35">
      <c r="A436" s="73"/>
      <c r="B436" s="74"/>
      <c r="C436" s="75"/>
    </row>
    <row r="437" spans="1:3" x14ac:dyDescent="0.35">
      <c r="A437" s="73"/>
      <c r="B437" s="74"/>
      <c r="C437" s="75"/>
    </row>
    <row r="438" spans="1:3" x14ac:dyDescent="0.35">
      <c r="A438" s="73"/>
      <c r="B438" s="74"/>
      <c r="C438" s="75"/>
    </row>
    <row r="439" spans="1:3" x14ac:dyDescent="0.35">
      <c r="A439" s="73"/>
      <c r="B439" s="74"/>
      <c r="C439" s="75"/>
    </row>
    <row r="440" spans="1:3" x14ac:dyDescent="0.35">
      <c r="A440" s="73"/>
      <c r="B440" s="74"/>
      <c r="C440" s="75"/>
    </row>
    <row r="441" spans="1:3" x14ac:dyDescent="0.35">
      <c r="A441" s="73"/>
      <c r="B441" s="74"/>
      <c r="C441" s="75"/>
    </row>
    <row r="442" spans="1:3" x14ac:dyDescent="0.35">
      <c r="A442" s="73"/>
      <c r="B442" s="74"/>
      <c r="C442" s="75"/>
    </row>
    <row r="443" spans="1:3" x14ac:dyDescent="0.35">
      <c r="A443" s="73"/>
      <c r="B443" s="74"/>
      <c r="C443" s="75"/>
    </row>
    <row r="444" spans="1:3" x14ac:dyDescent="0.35">
      <c r="A444" s="73"/>
      <c r="B444" s="74"/>
      <c r="C444" s="75"/>
    </row>
    <row r="445" spans="1:3" x14ac:dyDescent="0.35">
      <c r="A445" s="73"/>
      <c r="B445" s="74"/>
      <c r="C445" s="75"/>
    </row>
    <row r="446" spans="1:3" x14ac:dyDescent="0.35">
      <c r="A446" s="73"/>
      <c r="B446" s="74"/>
      <c r="C446" s="75"/>
    </row>
    <row r="447" spans="1:3" x14ac:dyDescent="0.35">
      <c r="A447" s="73"/>
      <c r="B447" s="74"/>
      <c r="C447" s="75"/>
    </row>
    <row r="448" spans="1:3" x14ac:dyDescent="0.35">
      <c r="A448" s="73"/>
      <c r="B448" s="74"/>
      <c r="C448" s="75"/>
    </row>
    <row r="449" spans="1:3" x14ac:dyDescent="0.35">
      <c r="A449" s="73"/>
      <c r="B449" s="74"/>
      <c r="C449" s="75"/>
    </row>
    <row r="450" spans="1:3" x14ac:dyDescent="0.35">
      <c r="A450" s="73"/>
      <c r="B450" s="74"/>
      <c r="C450" s="75"/>
    </row>
    <row r="451" spans="1:3" x14ac:dyDescent="0.35">
      <c r="A451" s="73"/>
      <c r="B451" s="74"/>
      <c r="C451" s="75"/>
    </row>
    <row r="452" spans="1:3" x14ac:dyDescent="0.35">
      <c r="A452" s="73"/>
      <c r="B452" s="74"/>
      <c r="C452" s="75"/>
    </row>
    <row r="453" spans="1:3" x14ac:dyDescent="0.35">
      <c r="A453" s="73"/>
      <c r="B453" s="74"/>
      <c r="C453" s="75"/>
    </row>
    <row r="454" spans="1:3" x14ac:dyDescent="0.35">
      <c r="A454" s="73"/>
      <c r="B454" s="74"/>
      <c r="C454" s="75"/>
    </row>
    <row r="455" spans="1:3" x14ac:dyDescent="0.35">
      <c r="A455" s="73"/>
      <c r="B455" s="74"/>
      <c r="C455" s="75"/>
    </row>
    <row r="456" spans="1:3" x14ac:dyDescent="0.35">
      <c r="A456" s="73"/>
      <c r="B456" s="74"/>
      <c r="C456" s="75"/>
    </row>
    <row r="457" spans="1:3" x14ac:dyDescent="0.35">
      <c r="A457" s="73"/>
      <c r="B457" s="74"/>
      <c r="C457" s="75"/>
    </row>
    <row r="458" spans="1:3" x14ac:dyDescent="0.35">
      <c r="A458" s="73"/>
      <c r="B458" s="74"/>
      <c r="C458" s="75"/>
    </row>
    <row r="459" spans="1:3" x14ac:dyDescent="0.35">
      <c r="A459" s="73"/>
      <c r="B459" s="74"/>
      <c r="C459" s="75"/>
    </row>
    <row r="460" spans="1:3" x14ac:dyDescent="0.35">
      <c r="A460" s="73"/>
      <c r="B460" s="74"/>
      <c r="C460" s="75"/>
    </row>
    <row r="461" spans="1:3" x14ac:dyDescent="0.35">
      <c r="A461" s="73"/>
      <c r="B461" s="74"/>
      <c r="C461" s="75"/>
    </row>
    <row r="462" spans="1:3" x14ac:dyDescent="0.35">
      <c r="A462" s="73"/>
      <c r="B462" s="74"/>
      <c r="C462" s="75"/>
    </row>
    <row r="463" spans="1:3" x14ac:dyDescent="0.35">
      <c r="A463" s="73"/>
      <c r="B463" s="74"/>
      <c r="C463" s="75"/>
    </row>
    <row r="464" spans="1:3" x14ac:dyDescent="0.35">
      <c r="A464" s="73"/>
      <c r="B464" s="74"/>
      <c r="C464" s="75"/>
    </row>
    <row r="465" spans="1:3" x14ac:dyDescent="0.35">
      <c r="A465" s="73"/>
      <c r="B465" s="74"/>
      <c r="C465" s="75"/>
    </row>
    <row r="466" spans="1:3" x14ac:dyDescent="0.35">
      <c r="A466" s="73"/>
      <c r="B466" s="74"/>
      <c r="C466" s="75"/>
    </row>
    <row r="467" spans="1:3" x14ac:dyDescent="0.35">
      <c r="A467" s="73"/>
      <c r="B467" s="74"/>
      <c r="C467" s="75"/>
    </row>
    <row r="468" spans="1:3" x14ac:dyDescent="0.35">
      <c r="A468" s="73"/>
      <c r="B468" s="74"/>
      <c r="C468" s="75"/>
    </row>
    <row r="469" spans="1:3" x14ac:dyDescent="0.35">
      <c r="A469" s="73"/>
      <c r="B469" s="74"/>
      <c r="C469" s="75"/>
    </row>
    <row r="470" spans="1:3" x14ac:dyDescent="0.35">
      <c r="A470" s="73"/>
      <c r="B470" s="74"/>
      <c r="C470" s="75"/>
    </row>
    <row r="471" spans="1:3" x14ac:dyDescent="0.35">
      <c r="A471" s="73"/>
      <c r="B471" s="74"/>
      <c r="C471" s="75"/>
    </row>
    <row r="472" spans="1:3" x14ac:dyDescent="0.35">
      <c r="A472" s="73"/>
      <c r="B472" s="74"/>
      <c r="C472" s="75"/>
    </row>
    <row r="473" spans="1:3" x14ac:dyDescent="0.35">
      <c r="A473" s="73"/>
      <c r="B473" s="74"/>
      <c r="C473" s="75"/>
    </row>
    <row r="474" spans="1:3" x14ac:dyDescent="0.35">
      <c r="A474" s="73"/>
      <c r="B474" s="74"/>
      <c r="C474" s="75"/>
    </row>
    <row r="475" spans="1:3" x14ac:dyDescent="0.35">
      <c r="A475" s="73"/>
      <c r="B475" s="74"/>
      <c r="C475" s="75"/>
    </row>
    <row r="476" spans="1:3" x14ac:dyDescent="0.35">
      <c r="A476" s="73"/>
      <c r="B476" s="74"/>
      <c r="C476" s="75"/>
    </row>
    <row r="477" spans="1:3" x14ac:dyDescent="0.35">
      <c r="A477" s="73"/>
      <c r="B477" s="74"/>
      <c r="C477" s="75"/>
    </row>
    <row r="478" spans="1:3" x14ac:dyDescent="0.35">
      <c r="A478" s="73"/>
      <c r="B478" s="74"/>
      <c r="C478" s="75"/>
    </row>
    <row r="479" spans="1:3" x14ac:dyDescent="0.35">
      <c r="A479" s="73"/>
      <c r="B479" s="74"/>
      <c r="C479" s="75"/>
    </row>
    <row r="480" spans="1:3" x14ac:dyDescent="0.35">
      <c r="A480" s="73"/>
      <c r="B480" s="74"/>
      <c r="C480" s="75"/>
    </row>
    <row r="481" spans="1:3" x14ac:dyDescent="0.35">
      <c r="A481" s="73"/>
      <c r="B481" s="74"/>
      <c r="C481" s="75"/>
    </row>
    <row r="482" spans="1:3" x14ac:dyDescent="0.35">
      <c r="A482" s="73"/>
      <c r="B482" s="74"/>
      <c r="C482" s="75"/>
    </row>
    <row r="483" spans="1:3" x14ac:dyDescent="0.35">
      <c r="A483" s="73"/>
      <c r="B483" s="74"/>
      <c r="C483" s="75"/>
    </row>
    <row r="484" spans="1:3" x14ac:dyDescent="0.35">
      <c r="A484" s="73"/>
      <c r="B484" s="74"/>
      <c r="C484" s="75"/>
    </row>
    <row r="485" spans="1:3" x14ac:dyDescent="0.35">
      <c r="A485" s="73"/>
      <c r="B485" s="74"/>
      <c r="C485" s="75"/>
    </row>
    <row r="486" spans="1:3" x14ac:dyDescent="0.35">
      <c r="A486" s="73"/>
      <c r="B486" s="74"/>
      <c r="C486" s="75"/>
    </row>
    <row r="487" spans="1:3" x14ac:dyDescent="0.35">
      <c r="A487" s="73"/>
      <c r="B487" s="74"/>
      <c r="C487" s="75"/>
    </row>
    <row r="488" spans="1:3" x14ac:dyDescent="0.35">
      <c r="A488" s="73"/>
      <c r="B488" s="74"/>
      <c r="C488" s="75"/>
    </row>
    <row r="489" spans="1:3" x14ac:dyDescent="0.35">
      <c r="A489" s="73"/>
      <c r="B489" s="74"/>
      <c r="C489" s="75"/>
    </row>
    <row r="490" spans="1:3" x14ac:dyDescent="0.35">
      <c r="A490" s="73"/>
      <c r="B490" s="74"/>
      <c r="C490" s="75"/>
    </row>
    <row r="491" spans="1:3" x14ac:dyDescent="0.35">
      <c r="A491" s="73"/>
      <c r="B491" s="74"/>
      <c r="C491" s="75"/>
    </row>
    <row r="492" spans="1:3" x14ac:dyDescent="0.35">
      <c r="A492" s="73"/>
      <c r="B492" s="74"/>
      <c r="C492" s="75"/>
    </row>
    <row r="493" spans="1:3" x14ac:dyDescent="0.35">
      <c r="A493" s="73"/>
      <c r="B493" s="74"/>
      <c r="C493" s="75"/>
    </row>
    <row r="494" spans="1:3" x14ac:dyDescent="0.35">
      <c r="A494" s="73"/>
      <c r="B494" s="74"/>
      <c r="C494" s="75"/>
    </row>
    <row r="495" spans="1:3" x14ac:dyDescent="0.35">
      <c r="A495" s="73"/>
      <c r="B495" s="74"/>
      <c r="C495" s="75"/>
    </row>
    <row r="496" spans="1:3" x14ac:dyDescent="0.35">
      <c r="A496" s="73"/>
      <c r="B496" s="74"/>
      <c r="C496" s="75"/>
    </row>
    <row r="497" spans="1:3" x14ac:dyDescent="0.35">
      <c r="A497" s="73"/>
      <c r="B497" s="74"/>
      <c r="C497" s="75"/>
    </row>
    <row r="498" spans="1:3" x14ac:dyDescent="0.35">
      <c r="A498" s="73"/>
      <c r="B498" s="74"/>
      <c r="C498" s="75"/>
    </row>
    <row r="499" spans="1:3" x14ac:dyDescent="0.35">
      <c r="A499" s="73"/>
      <c r="B499" s="74"/>
      <c r="C499" s="75"/>
    </row>
    <row r="500" spans="1:3" x14ac:dyDescent="0.35">
      <c r="A500" s="73"/>
      <c r="B500" s="74"/>
      <c r="C500" s="75"/>
    </row>
    <row r="501" spans="1:3" x14ac:dyDescent="0.35">
      <c r="A501" s="73"/>
      <c r="B501" s="74"/>
      <c r="C501" s="75"/>
    </row>
    <row r="502" spans="1:3" x14ac:dyDescent="0.35">
      <c r="A502" s="73"/>
      <c r="B502" s="74"/>
      <c r="C502" s="75"/>
    </row>
    <row r="503" spans="1:3" x14ac:dyDescent="0.35">
      <c r="A503" s="73"/>
      <c r="B503" s="74"/>
      <c r="C503" s="75"/>
    </row>
    <row r="504" spans="1:3" x14ac:dyDescent="0.35">
      <c r="A504" s="73"/>
      <c r="B504" s="74"/>
      <c r="C504" s="75"/>
    </row>
    <row r="505" spans="1:3" x14ac:dyDescent="0.35">
      <c r="A505" s="73"/>
      <c r="B505" s="74"/>
      <c r="C505" s="75"/>
    </row>
    <row r="506" spans="1:3" x14ac:dyDescent="0.35">
      <c r="A506" s="73"/>
      <c r="B506" s="74"/>
      <c r="C506" s="75"/>
    </row>
    <row r="507" spans="1:3" x14ac:dyDescent="0.35">
      <c r="A507" s="73"/>
      <c r="B507" s="74"/>
      <c r="C507" s="75"/>
    </row>
    <row r="508" spans="1:3" x14ac:dyDescent="0.35">
      <c r="A508" s="73"/>
      <c r="B508" s="74"/>
      <c r="C508" s="75"/>
    </row>
    <row r="509" spans="1:3" x14ac:dyDescent="0.35">
      <c r="A509" s="73"/>
      <c r="B509" s="74"/>
      <c r="C509" s="75"/>
    </row>
    <row r="510" spans="1:3" x14ac:dyDescent="0.35">
      <c r="A510" s="73"/>
      <c r="B510" s="74"/>
      <c r="C510" s="75"/>
    </row>
    <row r="511" spans="1:3" x14ac:dyDescent="0.35">
      <c r="A511" s="73"/>
      <c r="B511" s="74"/>
      <c r="C511" s="75"/>
    </row>
    <row r="512" spans="1:3" x14ac:dyDescent="0.35">
      <c r="A512" s="73"/>
      <c r="B512" s="74"/>
      <c r="C512" s="75"/>
    </row>
    <row r="513" spans="1:3" x14ac:dyDescent="0.35">
      <c r="A513" s="73"/>
      <c r="B513" s="74"/>
      <c r="C513" s="75"/>
    </row>
    <row r="514" spans="1:3" ht="15" thickBot="1" x14ac:dyDescent="0.4">
      <c r="A514" s="76"/>
      <c r="B514" s="77"/>
      <c r="C514" s="78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175"/>
  <sheetViews>
    <sheetView showZeros="0" zoomScale="70" zoomScaleNormal="70" zoomScalePageLayoutView="80" workbookViewId="0">
      <selection activeCell="C6" sqref="C6"/>
    </sheetView>
  </sheetViews>
  <sheetFormatPr defaultColWidth="11.453125" defaultRowHeight="14.5" x14ac:dyDescent="0.35"/>
  <cols>
    <col min="1" max="1" width="4.453125" style="1" customWidth="1"/>
    <col min="2" max="2" width="4.453125" style="1" hidden="1" customWidth="1"/>
    <col min="3" max="3" width="5.453125" style="1" customWidth="1"/>
    <col min="4" max="4" width="5.453125" style="1" hidden="1" customWidth="1"/>
    <col min="5" max="6" width="18.54296875" style="1" customWidth="1"/>
    <col min="7" max="7" width="13.453125" style="1" bestFit="1" customWidth="1"/>
    <col min="8" max="8" width="9.453125" style="1" bestFit="1" customWidth="1"/>
    <col min="9" max="10" width="3.453125" customWidth="1"/>
    <col min="11" max="11" width="6.1796875" customWidth="1"/>
    <col min="12" max="13" width="5.54296875" hidden="1" customWidth="1"/>
    <col min="14" max="14" width="6.1796875" customWidth="1"/>
    <col min="15" max="15" width="28.54296875" customWidth="1"/>
    <col min="16" max="16" width="12.7265625" customWidth="1"/>
    <col min="17" max="17" width="10.54296875" bestFit="1" customWidth="1"/>
    <col min="18" max="18" width="3.81640625" style="111" customWidth="1"/>
    <col min="19" max="19" width="5.7265625" customWidth="1"/>
    <col min="20" max="20" width="6.1796875" customWidth="1"/>
    <col min="21" max="22" width="5.54296875" hidden="1" customWidth="1"/>
    <col min="23" max="23" width="6.1796875" customWidth="1"/>
    <col min="24" max="24" width="28.54296875" customWidth="1"/>
    <col min="25" max="25" width="11.81640625" bestFit="1" customWidth="1"/>
    <col min="26" max="26" width="5.1796875" customWidth="1"/>
    <col min="27" max="27" width="3.81640625" style="111" customWidth="1"/>
    <col min="28" max="28" width="5.81640625" style="82" customWidth="1"/>
    <col min="29" max="29" width="2.81640625" hidden="1" customWidth="1"/>
    <col min="30" max="30" width="5.81640625" style="3" hidden="1" customWidth="1"/>
    <col min="31" max="31" width="6.1796875" customWidth="1"/>
    <col min="32" max="32" width="28.54296875" customWidth="1"/>
    <col min="33" max="33" width="11.81640625" bestFit="1" customWidth="1"/>
    <col min="34" max="34" width="5.453125" customWidth="1"/>
    <col min="35" max="35" width="4.453125" customWidth="1"/>
    <col min="36" max="36" width="11.453125" customWidth="1"/>
    <col min="37" max="37" width="2" hidden="1" customWidth="1"/>
    <col min="38" max="38" width="9.7265625" bestFit="1" customWidth="1"/>
    <col min="39" max="39" width="22.453125" style="4" bestFit="1" customWidth="1"/>
    <col min="40" max="40" width="18.54296875" style="4" customWidth="1"/>
    <col min="41" max="41" width="14.1796875" bestFit="1" customWidth="1"/>
  </cols>
  <sheetData>
    <row r="1" spans="1:44" x14ac:dyDescent="0.35">
      <c r="N1" s="2"/>
    </row>
    <row r="2" spans="1:44" ht="71.25" customHeight="1" x14ac:dyDescent="0.6">
      <c r="L2" s="157"/>
      <c r="M2" s="157"/>
      <c r="O2" s="180" t="str">
        <f>CONCATENATE(General!K18,General!F24,General!K19,General!F24,General!K20,General!F24,General!K21)</f>
        <v xml:space="preserve">   </v>
      </c>
      <c r="P2" s="180"/>
      <c r="Q2" s="180"/>
      <c r="R2" s="180"/>
      <c r="S2" s="180"/>
      <c r="T2" s="180"/>
      <c r="X2" s="181">
        <f>General!F3</f>
        <v>0</v>
      </c>
      <c r="Y2" s="181"/>
      <c r="Z2" s="181"/>
      <c r="AA2" s="181"/>
      <c r="AB2" s="181"/>
      <c r="AC2" s="181"/>
      <c r="AG2" s="5"/>
      <c r="AL2" s="180" t="str">
        <f>CONCATENATE(General!K18,General!F24,General!K19,General!F24,General!K20,General!F24,General!K21,General!F24,General!F3)</f>
        <v xml:space="preserve">    </v>
      </c>
      <c r="AM2" s="180"/>
      <c r="AN2" s="180"/>
      <c r="AO2" s="157"/>
      <c r="AP2" s="157"/>
      <c r="AQ2" s="157"/>
      <c r="AR2" s="157"/>
    </row>
    <row r="3" spans="1:44" ht="14.5" customHeight="1" x14ac:dyDescent="0.35">
      <c r="X3" s="6"/>
      <c r="Y3" s="6"/>
    </row>
    <row r="4" spans="1:44" ht="18" customHeight="1" x14ac:dyDescent="0.4">
      <c r="A4" s="7" t="s">
        <v>0</v>
      </c>
      <c r="B4" s="7"/>
      <c r="K4" s="8"/>
      <c r="L4" s="8"/>
      <c r="M4" s="8"/>
      <c r="O4" s="9"/>
      <c r="P4" s="9"/>
      <c r="AJ4" s="10" t="s">
        <v>1</v>
      </c>
      <c r="AK4" s="8"/>
    </row>
    <row r="5" spans="1:44" ht="14.5" customHeight="1" x14ac:dyDescent="0.35">
      <c r="A5" s="11" t="s">
        <v>2</v>
      </c>
      <c r="B5" s="11"/>
      <c r="C5" s="12" t="s">
        <v>3</v>
      </c>
      <c r="D5" s="12" t="s">
        <v>21</v>
      </c>
      <c r="E5" s="13" t="s">
        <v>4</v>
      </c>
      <c r="F5" s="13" t="s">
        <v>61</v>
      </c>
      <c r="G5" s="11" t="s">
        <v>13</v>
      </c>
      <c r="H5" s="11" t="s">
        <v>6</v>
      </c>
      <c r="AJ5" s="14" t="s">
        <v>2</v>
      </c>
      <c r="AK5" s="15"/>
      <c r="AL5" s="16" t="s">
        <v>3</v>
      </c>
      <c r="AM5" s="17" t="s">
        <v>4</v>
      </c>
      <c r="AN5" s="13" t="s">
        <v>61</v>
      </c>
      <c r="AO5" s="18" t="s">
        <v>14</v>
      </c>
    </row>
    <row r="6" spans="1:44" ht="14.5" customHeight="1" x14ac:dyDescent="0.35">
      <c r="A6" s="19">
        <v>1</v>
      </c>
      <c r="B6" s="50">
        <f>IF(General!$I$18=1,'Class 1'!D6,'Class 1'!C6)</f>
        <v>0</v>
      </c>
      <c r="C6" s="64"/>
      <c r="D6" s="55">
        <f>IF(General!$I$18=1,'Class 1'!A6,0)</f>
        <v>0</v>
      </c>
      <c r="E6" s="55">
        <f>IF(C6&lt;&gt;0,VLOOKUP(C6,General!$A$15:$C$514,2,FALSE),0)</f>
        <v>0</v>
      </c>
      <c r="F6" s="55">
        <f>IF(C6&lt;&gt;0,VLOOKUP(C6,General!$A$15:$C$514,3,FALSE),0)</f>
        <v>0</v>
      </c>
      <c r="G6" s="61"/>
      <c r="H6" s="20"/>
      <c r="K6" s="21" t="s">
        <v>7</v>
      </c>
      <c r="L6" s="21"/>
      <c r="M6" s="21"/>
      <c r="N6" s="21"/>
      <c r="O6" s="9">
        <f>IF(General!$I$20&gt;0,General!F5,0)</f>
        <v>0</v>
      </c>
      <c r="P6" s="9"/>
      <c r="AJ6" s="23">
        <v>1</v>
      </c>
      <c r="AK6" s="24">
        <v>1</v>
      </c>
      <c r="AL6" s="25">
        <f t="shared" ref="AL6:AL11" si="0">_xlfn.IFNA(VLOOKUP($AK6,$AD$26:$AF$31,2,FALSE),0)</f>
        <v>0</v>
      </c>
      <c r="AM6" s="26">
        <f>IF(AL6&gt;0,VLOOKUP($AL6,$B$6:$G$35,4,FALSE),0)</f>
        <v>0</v>
      </c>
      <c r="AN6" s="26">
        <f>IF(AL6&gt;0,VLOOKUP($AL6,$B$6:$G$35,5,FALSE),0)</f>
        <v>0</v>
      </c>
      <c r="AO6" s="27">
        <f>IF(AL6&gt;0,VLOOKUP(AL6,$B$6:$G$105,6,FALSE),0)</f>
        <v>0</v>
      </c>
    </row>
    <row r="7" spans="1:44" ht="14.5" customHeight="1" x14ac:dyDescent="0.35">
      <c r="A7" s="28">
        <v>2</v>
      </c>
      <c r="B7" s="51">
        <f>IF(General!$I$18=1,'Class 1'!D7,'Class 1'!C7)</f>
        <v>0</v>
      </c>
      <c r="C7" s="65"/>
      <c r="D7" s="56">
        <f>IF(General!$I$18=1,'Class 1'!A7,0)</f>
        <v>0</v>
      </c>
      <c r="E7" s="55">
        <f>IF(C7&lt;&gt;0,VLOOKUP(C7,General!$A$15:$C$514,2,FALSE),0)</f>
        <v>0</v>
      </c>
      <c r="F7" s="55">
        <f>IF(C7&lt;&gt;0,VLOOKUP(C7,General!$A$15:$C$514,3,FALSE),0)</f>
        <v>0</v>
      </c>
      <c r="G7" s="62"/>
      <c r="H7" s="29">
        <f t="shared" ref="H7:H19" si="1">IF(G7&gt;0,G7-G$6,0)</f>
        <v>0</v>
      </c>
      <c r="K7" s="30"/>
      <c r="L7" s="30"/>
      <c r="M7" s="30"/>
      <c r="N7" s="12" t="s">
        <v>3</v>
      </c>
      <c r="O7" s="31" t="s">
        <v>4</v>
      </c>
      <c r="P7" s="32" t="s">
        <v>13</v>
      </c>
      <c r="Q7" s="11" t="s">
        <v>2</v>
      </c>
      <c r="R7" s="112" t="s">
        <v>57</v>
      </c>
      <c r="S7" s="21"/>
      <c r="T7" s="21"/>
      <c r="U7" s="21"/>
      <c r="V7" s="21"/>
      <c r="W7" s="21"/>
      <c r="X7" s="21"/>
      <c r="Y7" s="21"/>
      <c r="Z7" s="21"/>
      <c r="AA7" s="113"/>
      <c r="AB7" s="85"/>
      <c r="AC7" s="21"/>
      <c r="AD7" s="33"/>
      <c r="AE7" s="21"/>
      <c r="AF7" s="21"/>
      <c r="AG7" s="21"/>
      <c r="AH7" s="21"/>
      <c r="AJ7" s="23">
        <v>2</v>
      </c>
      <c r="AK7" s="24">
        <v>2</v>
      </c>
      <c r="AL7" s="25">
        <f t="shared" si="0"/>
        <v>0</v>
      </c>
      <c r="AM7" s="26">
        <f t="shared" ref="AM7:AM35" si="2">IF(AL7&gt;0,VLOOKUP($AL7,$B$6:$G$35,4,FALSE),0)</f>
        <v>0</v>
      </c>
      <c r="AN7" s="26">
        <f t="shared" ref="AN7:AN35" si="3">IF(AL7&gt;0,VLOOKUP($AL7,$B$6:$G$35,5,FALSE),0)</f>
        <v>0</v>
      </c>
      <c r="AO7" s="27">
        <f t="shared" ref="AO7:AO35" si="4">IF(AL7&gt;0,VLOOKUP(AL7,$B$6:$G$105,6,FALSE),0)</f>
        <v>0</v>
      </c>
    </row>
    <row r="8" spans="1:44" ht="14.5" customHeight="1" x14ac:dyDescent="0.35">
      <c r="A8" s="28">
        <v>3</v>
      </c>
      <c r="B8" s="51">
        <f>IF(General!$I$18=1,'Class 1'!D8,'Class 1'!C8)</f>
        <v>0</v>
      </c>
      <c r="C8" s="65"/>
      <c r="D8" s="56">
        <f>IF(General!$I$18=1,'Class 1'!A8,0)</f>
        <v>0</v>
      </c>
      <c r="E8" s="55">
        <f>IF(C8&lt;&gt;0,VLOOKUP(C8,General!$A$15:$C$514,2,FALSE),0)</f>
        <v>0</v>
      </c>
      <c r="F8" s="55">
        <f>IF(C8&lt;&gt;0,VLOOKUP(C8,General!$A$15:$C$514,3,FALSE),0)</f>
        <v>0</v>
      </c>
      <c r="G8" s="62"/>
      <c r="H8" s="29">
        <f t="shared" si="1"/>
        <v>0</v>
      </c>
      <c r="K8" s="144"/>
      <c r="L8" s="145">
        <v>1</v>
      </c>
      <c r="M8" s="145">
        <f>Q8</f>
        <v>0</v>
      </c>
      <c r="N8" s="146">
        <f>VLOOKUP(L8,$A$6:$E$35,2,FALSE)</f>
        <v>0</v>
      </c>
      <c r="O8" s="117">
        <f>VLOOKUP(N8,$B$6:$E$35,4,FALSE)</f>
        <v>0</v>
      </c>
      <c r="P8" s="119"/>
      <c r="Q8" s="120"/>
      <c r="R8" s="121">
        <f t="shared" ref="R8:R13" si="5">_xlfn.IFNA(VLOOKUP(N8,N$122:R$132,5,FALSE),0)</f>
        <v>0</v>
      </c>
      <c r="S8" s="21"/>
      <c r="T8" s="21"/>
      <c r="U8" s="21"/>
      <c r="V8" s="21"/>
      <c r="W8" s="21"/>
      <c r="X8" s="21"/>
      <c r="Y8" s="21"/>
      <c r="Z8" s="21"/>
      <c r="AA8" s="113"/>
      <c r="AB8" s="85"/>
      <c r="AC8" s="21"/>
      <c r="AD8" s="33"/>
      <c r="AE8" s="21"/>
      <c r="AF8" s="21"/>
      <c r="AG8" s="21"/>
      <c r="AH8" s="21"/>
      <c r="AJ8" s="23">
        <v>3</v>
      </c>
      <c r="AK8" s="24">
        <v>3</v>
      </c>
      <c r="AL8" s="25">
        <f t="shared" si="0"/>
        <v>0</v>
      </c>
      <c r="AM8" s="26">
        <f t="shared" si="2"/>
        <v>0</v>
      </c>
      <c r="AN8" s="26">
        <f t="shared" si="3"/>
        <v>0</v>
      </c>
      <c r="AO8" s="27">
        <f t="shared" si="4"/>
        <v>0</v>
      </c>
    </row>
    <row r="9" spans="1:44" ht="12.75" customHeight="1" x14ac:dyDescent="0.35">
      <c r="A9" s="28">
        <v>4</v>
      </c>
      <c r="B9" s="51">
        <f>IF(General!$I$18=1,'Class 1'!D9,'Class 1'!C9)</f>
        <v>0</v>
      </c>
      <c r="C9" s="65"/>
      <c r="D9" s="56">
        <f>IF(General!$I$18=1,'Class 1'!A9,0)</f>
        <v>0</v>
      </c>
      <c r="E9" s="55">
        <f>IF(C9&lt;&gt;0,VLOOKUP(C9,General!$A$15:$C$514,2,FALSE),0)</f>
        <v>0</v>
      </c>
      <c r="F9" s="55">
        <f>IF(C9&lt;&gt;0,VLOOKUP(C9,General!$A$15:$C$514,3,FALSE),0)</f>
        <v>0</v>
      </c>
      <c r="G9" s="62"/>
      <c r="H9" s="29">
        <f t="shared" si="1"/>
        <v>0</v>
      </c>
      <c r="K9" s="122"/>
      <c r="L9" s="148">
        <v>10</v>
      </c>
      <c r="M9" s="148">
        <f>Q9</f>
        <v>0</v>
      </c>
      <c r="N9" s="149">
        <f t="shared" ref="N9:N13" si="6">VLOOKUP(L9,$A$6:$E$35,2,FALSE)</f>
        <v>0</v>
      </c>
      <c r="O9" s="123">
        <f t="shared" ref="O9:O13" si="7">VLOOKUP(N9,$B$6:$E$35,4,FALSE)</f>
        <v>0</v>
      </c>
      <c r="P9" s="125"/>
      <c r="Q9" s="126"/>
      <c r="R9" s="150">
        <f t="shared" si="5"/>
        <v>0</v>
      </c>
      <c r="S9" s="21"/>
      <c r="T9" s="21"/>
      <c r="U9" s="21"/>
      <c r="V9" s="21"/>
      <c r="W9" s="21"/>
      <c r="X9" s="21"/>
      <c r="Y9" s="21"/>
      <c r="Z9" s="21"/>
      <c r="AA9" s="113"/>
      <c r="AB9" s="85"/>
      <c r="AC9" s="21"/>
      <c r="AD9" s="33"/>
      <c r="AE9" s="21"/>
      <c r="AF9" s="21"/>
      <c r="AG9" s="21"/>
      <c r="AH9" s="21"/>
      <c r="AJ9" s="23">
        <v>4</v>
      </c>
      <c r="AK9" s="24">
        <v>4</v>
      </c>
      <c r="AL9" s="25">
        <f t="shared" si="0"/>
        <v>0</v>
      </c>
      <c r="AM9" s="26">
        <f t="shared" si="2"/>
        <v>0</v>
      </c>
      <c r="AN9" s="26">
        <f t="shared" si="3"/>
        <v>0</v>
      </c>
      <c r="AO9" s="27">
        <f t="shared" si="4"/>
        <v>0</v>
      </c>
    </row>
    <row r="10" spans="1:44" ht="14.5" customHeight="1" x14ac:dyDescent="0.35">
      <c r="A10" s="28">
        <v>5</v>
      </c>
      <c r="B10" s="51">
        <f>IF(General!$I$18=1,'Class 1'!D10,'Class 1'!C10)</f>
        <v>0</v>
      </c>
      <c r="C10" s="65"/>
      <c r="D10" s="56">
        <f>IF(General!$I$18=1,'Class 1'!A10,0)</f>
        <v>0</v>
      </c>
      <c r="E10" s="55">
        <f>IF(C10&lt;&gt;0,VLOOKUP(C10,General!$A$15:$C$514,2,FALSE),0)</f>
        <v>0</v>
      </c>
      <c r="F10" s="55">
        <f>IF(C10&lt;&gt;0,VLOOKUP(C10,General!$A$15:$C$514,3,FALSE),0)</f>
        <v>0</v>
      </c>
      <c r="G10" s="62"/>
      <c r="H10" s="29">
        <f t="shared" si="1"/>
        <v>0</v>
      </c>
      <c r="K10" s="151" t="s">
        <v>41</v>
      </c>
      <c r="L10" s="148">
        <v>11</v>
      </c>
      <c r="M10" s="148">
        <f>Q10</f>
        <v>0</v>
      </c>
      <c r="N10" s="149">
        <f t="shared" si="6"/>
        <v>0</v>
      </c>
      <c r="O10" s="123">
        <f t="shared" si="7"/>
        <v>0</v>
      </c>
      <c r="P10" s="125"/>
      <c r="Q10" s="126"/>
      <c r="R10" s="150">
        <f t="shared" si="5"/>
        <v>0</v>
      </c>
      <c r="S10" s="21"/>
      <c r="AA10" s="113"/>
      <c r="AB10" s="85"/>
      <c r="AC10" s="21"/>
      <c r="AD10" s="33"/>
      <c r="AE10" s="21"/>
      <c r="AF10" s="21"/>
      <c r="AG10" s="21"/>
      <c r="AH10" s="21"/>
      <c r="AJ10" s="23">
        <v>5</v>
      </c>
      <c r="AK10" s="24">
        <v>5</v>
      </c>
      <c r="AL10" s="25">
        <f t="shared" si="0"/>
        <v>0</v>
      </c>
      <c r="AM10" s="26">
        <f t="shared" si="2"/>
        <v>0</v>
      </c>
      <c r="AN10" s="26">
        <f t="shared" si="3"/>
        <v>0</v>
      </c>
      <c r="AO10" s="27">
        <f t="shared" si="4"/>
        <v>0</v>
      </c>
    </row>
    <row r="11" spans="1:44" x14ac:dyDescent="0.35">
      <c r="A11" s="28">
        <v>6</v>
      </c>
      <c r="B11" s="51">
        <f>IF(General!$I$18=1,'Class 1'!D11,'Class 1'!C11)</f>
        <v>0</v>
      </c>
      <c r="C11" s="65"/>
      <c r="D11" s="56">
        <f>IF(General!$I$18=1,'Class 1'!A11,0)</f>
        <v>0</v>
      </c>
      <c r="E11" s="55">
        <f>IF(C11&lt;&gt;0,VLOOKUP(C11,General!$A$15:$C$514,2,FALSE),0)</f>
        <v>0</v>
      </c>
      <c r="F11" s="55">
        <f>IF(C11&lt;&gt;0,VLOOKUP(C11,General!$A$15:$C$514,3,FALSE),0)</f>
        <v>0</v>
      </c>
      <c r="G11" s="62"/>
      <c r="H11" s="29">
        <f t="shared" si="1"/>
        <v>0</v>
      </c>
      <c r="K11" s="152"/>
      <c r="L11" s="148">
        <v>20</v>
      </c>
      <c r="M11" s="148">
        <f t="shared" ref="M11:M12" si="8">Q11</f>
        <v>0</v>
      </c>
      <c r="N11" s="149">
        <f t="shared" si="6"/>
        <v>0</v>
      </c>
      <c r="O11" s="123">
        <f t="shared" si="7"/>
        <v>0</v>
      </c>
      <c r="P11" s="125"/>
      <c r="Q11" s="126"/>
      <c r="R11" s="150">
        <f t="shared" si="5"/>
        <v>0</v>
      </c>
      <c r="S11" s="21"/>
      <c r="AA11" s="115"/>
      <c r="AB11" s="83"/>
      <c r="AC11" s="21"/>
      <c r="AD11" s="35"/>
      <c r="AE11" s="21"/>
      <c r="AF11" s="21"/>
      <c r="AG11" s="21"/>
      <c r="AH11" s="21"/>
      <c r="AJ11" s="23">
        <v>6</v>
      </c>
      <c r="AK11" s="24">
        <v>6</v>
      </c>
      <c r="AL11" s="25">
        <f t="shared" si="0"/>
        <v>0</v>
      </c>
      <c r="AM11" s="26">
        <f t="shared" si="2"/>
        <v>0</v>
      </c>
      <c r="AN11" s="26">
        <f t="shared" si="3"/>
        <v>0</v>
      </c>
      <c r="AO11" s="27">
        <f t="shared" si="4"/>
        <v>0</v>
      </c>
    </row>
    <row r="12" spans="1:44" x14ac:dyDescent="0.35">
      <c r="A12" s="28">
        <v>7</v>
      </c>
      <c r="B12" s="51">
        <f>IF(General!$I$18=1,'Class 1'!D12,'Class 1'!C12)</f>
        <v>0</v>
      </c>
      <c r="C12" s="65"/>
      <c r="D12" s="56">
        <f>IF(General!$I$18=1,'Class 1'!A12,0)</f>
        <v>0</v>
      </c>
      <c r="E12" s="55">
        <f>IF(C12&lt;&gt;0,VLOOKUP(C12,General!$A$15:$C$514,2,FALSE),0)</f>
        <v>0</v>
      </c>
      <c r="F12" s="55">
        <f>IF(C12&lt;&gt;0,VLOOKUP(C12,General!$A$15:$C$514,3,FALSE),0)</f>
        <v>0</v>
      </c>
      <c r="G12" s="62"/>
      <c r="H12" s="29">
        <f t="shared" si="1"/>
        <v>0</v>
      </c>
      <c r="K12" s="152"/>
      <c r="L12" s="148">
        <v>21</v>
      </c>
      <c r="M12" s="148">
        <f t="shared" si="8"/>
        <v>0</v>
      </c>
      <c r="N12" s="149">
        <f t="shared" si="6"/>
        <v>0</v>
      </c>
      <c r="O12" s="123">
        <f t="shared" si="7"/>
        <v>0</v>
      </c>
      <c r="P12" s="125"/>
      <c r="Q12" s="126"/>
      <c r="R12" s="150">
        <f t="shared" si="5"/>
        <v>0</v>
      </c>
      <c r="S12" s="21"/>
      <c r="AA12" s="84"/>
      <c r="AB12" s="84"/>
      <c r="AC12" s="21"/>
      <c r="AD12" s="36"/>
      <c r="AE12" s="21"/>
      <c r="AF12" s="21"/>
      <c r="AG12" s="21"/>
      <c r="AH12" s="21"/>
      <c r="AJ12" s="23">
        <v>7</v>
      </c>
      <c r="AK12" s="24">
        <v>1</v>
      </c>
      <c r="AL12" s="25">
        <f>_xlfn.IFNA(IF(General!I$19=1,VLOOKUP('Class 1'!AK12,'Class 1'!U$127:W$128,3),VLOOKUP(AK12,'Class 1'!U$135:W$136,3)),0)</f>
        <v>0</v>
      </c>
      <c r="AM12" s="26">
        <f t="shared" si="2"/>
        <v>0</v>
      </c>
      <c r="AN12" s="26">
        <f t="shared" si="3"/>
        <v>0</v>
      </c>
      <c r="AO12" s="27">
        <f t="shared" si="4"/>
        <v>0</v>
      </c>
    </row>
    <row r="13" spans="1:44" x14ac:dyDescent="0.35">
      <c r="A13" s="28">
        <v>8</v>
      </c>
      <c r="B13" s="51">
        <f>IF(General!$I$18=1,'Class 1'!D13,'Class 1'!C13)</f>
        <v>0</v>
      </c>
      <c r="C13" s="65"/>
      <c r="D13" s="56">
        <f>IF(General!$I$18=1,'Class 1'!A13,0)</f>
        <v>0</v>
      </c>
      <c r="E13" s="55">
        <f>IF(C13&lt;&gt;0,VLOOKUP(C13,General!$A$15:$C$514,2,FALSE),0)</f>
        <v>0</v>
      </c>
      <c r="F13" s="55">
        <f>IF(C13&lt;&gt;0,VLOOKUP(C13,General!$A$15:$C$514,3,FALSE),0)</f>
        <v>0</v>
      </c>
      <c r="G13" s="62"/>
      <c r="H13" s="29">
        <f t="shared" si="1"/>
        <v>0</v>
      </c>
      <c r="K13" s="153"/>
      <c r="L13" s="154">
        <v>30</v>
      </c>
      <c r="M13" s="154">
        <f>Q13</f>
        <v>0</v>
      </c>
      <c r="N13" s="155">
        <f t="shared" si="6"/>
        <v>0</v>
      </c>
      <c r="O13" s="131">
        <f t="shared" si="7"/>
        <v>0</v>
      </c>
      <c r="P13" s="133"/>
      <c r="Q13" s="134"/>
      <c r="R13" s="156">
        <f t="shared" si="5"/>
        <v>0</v>
      </c>
      <c r="S13" s="21"/>
      <c r="AA13" s="84"/>
      <c r="AB13" s="84"/>
      <c r="AC13" s="21"/>
      <c r="AD13" s="36"/>
      <c r="AE13" s="21"/>
      <c r="AF13" s="21"/>
      <c r="AG13" s="21"/>
      <c r="AH13" s="21"/>
      <c r="AJ13" s="23">
        <v>8</v>
      </c>
      <c r="AK13" s="24">
        <v>2</v>
      </c>
      <c r="AL13" s="25">
        <f>_xlfn.IFNA(IF(General!I$19=1,VLOOKUP('Class 1'!AK13,'Class 1'!U$127:W$128,3),VLOOKUP(AK13,'Class 1'!U$135:W$136,3)),0)</f>
        <v>0</v>
      </c>
      <c r="AM13" s="26">
        <f t="shared" si="2"/>
        <v>0</v>
      </c>
      <c r="AN13" s="26">
        <f t="shared" si="3"/>
        <v>0</v>
      </c>
      <c r="AO13" s="27">
        <f t="shared" si="4"/>
        <v>0</v>
      </c>
    </row>
    <row r="14" spans="1:44" x14ac:dyDescent="0.35">
      <c r="A14" s="28">
        <v>9</v>
      </c>
      <c r="B14" s="51">
        <f>IF(General!$I$18=1,'Class 1'!D14,'Class 1'!C14)</f>
        <v>0</v>
      </c>
      <c r="C14" s="65"/>
      <c r="D14" s="56">
        <f>IF(General!$I$18=1,'Class 1'!A14,0)</f>
        <v>0</v>
      </c>
      <c r="E14" s="55">
        <f>IF(C14&lt;&gt;0,VLOOKUP(C14,General!$A$15:$C$514,2,FALSE),0)</f>
        <v>0</v>
      </c>
      <c r="F14" s="55">
        <f>IF(C14&lt;&gt;0,VLOOKUP(C14,General!$A$15:$C$514,3,FALSE),0)</f>
        <v>0</v>
      </c>
      <c r="G14" s="62"/>
      <c r="H14" s="29">
        <f t="shared" si="1"/>
        <v>0</v>
      </c>
      <c r="N14" s="21"/>
      <c r="O14" s="21"/>
      <c r="P14" s="21"/>
      <c r="Q14" s="21"/>
      <c r="R14" s="113"/>
      <c r="S14" s="21"/>
      <c r="AA14" s="84"/>
      <c r="AB14" s="84"/>
      <c r="AC14" s="21"/>
      <c r="AD14" s="36"/>
      <c r="AE14" s="21"/>
      <c r="AF14" s="21"/>
      <c r="AG14" s="21"/>
      <c r="AH14" s="21"/>
      <c r="AJ14" s="23">
        <v>9</v>
      </c>
      <c r="AK14" s="24">
        <v>1</v>
      </c>
      <c r="AL14" s="25">
        <f>_xlfn.IFNA(VLOOKUP(AK14,U129:W130,3,FALSE),0)</f>
        <v>0</v>
      </c>
      <c r="AM14" s="26">
        <f t="shared" si="2"/>
        <v>0</v>
      </c>
      <c r="AN14" s="26">
        <f t="shared" si="3"/>
        <v>0</v>
      </c>
      <c r="AO14" s="27">
        <f t="shared" si="4"/>
        <v>0</v>
      </c>
    </row>
    <row r="15" spans="1:44" x14ac:dyDescent="0.35">
      <c r="A15" s="28">
        <v>10</v>
      </c>
      <c r="B15" s="51">
        <f>IF(General!$I$18=1,'Class 1'!D15,'Class 1'!C15)</f>
        <v>0</v>
      </c>
      <c r="C15" s="65"/>
      <c r="D15" s="56">
        <f>IF(General!$I$18=1,'Class 1'!A15,0)</f>
        <v>0</v>
      </c>
      <c r="E15" s="55">
        <f>IF(C15&lt;&gt;0,VLOOKUP(C15,General!$A$15:$C$514,2,FALSE),0)</f>
        <v>0</v>
      </c>
      <c r="F15" s="55">
        <f>IF(C15&lt;&gt;0,VLOOKUP(C15,General!$A$15:$C$514,3,FALSE),0)</f>
        <v>0</v>
      </c>
      <c r="G15" s="62"/>
      <c r="H15" s="29">
        <f t="shared" si="1"/>
        <v>0</v>
      </c>
      <c r="N15" s="21"/>
      <c r="O15" s="9">
        <f>IF(General!$I$20=1,General!F6,0)</f>
        <v>0</v>
      </c>
      <c r="P15" s="9"/>
      <c r="Q15" s="21"/>
      <c r="R15" s="113"/>
      <c r="S15" s="21"/>
      <c r="T15" s="21" t="s">
        <v>8</v>
      </c>
      <c r="U15" s="21"/>
      <c r="V15" s="21"/>
      <c r="W15" s="21"/>
      <c r="X15" s="9">
        <f>IF(General!$I$20&gt;0,General!F11,0)</f>
        <v>0</v>
      </c>
      <c r="Y15" s="22"/>
      <c r="Z15" s="21"/>
      <c r="AA15" s="84"/>
      <c r="AB15" s="84"/>
      <c r="AC15" s="21"/>
      <c r="AD15" s="36"/>
      <c r="AE15" s="21"/>
      <c r="AF15" s="21"/>
      <c r="AG15" s="21"/>
      <c r="AH15" s="21"/>
      <c r="AJ15" s="23">
        <v>10</v>
      </c>
      <c r="AK15" s="24">
        <v>2</v>
      </c>
      <c r="AL15" s="25">
        <f>_xlfn.IFNA(VLOOKUP(AK15,U129:W130,3,FALSE),0)</f>
        <v>0</v>
      </c>
      <c r="AM15" s="26">
        <f t="shared" si="2"/>
        <v>0</v>
      </c>
      <c r="AN15" s="26">
        <f t="shared" si="3"/>
        <v>0</v>
      </c>
      <c r="AO15" s="27">
        <f t="shared" si="4"/>
        <v>0</v>
      </c>
    </row>
    <row r="16" spans="1:44" x14ac:dyDescent="0.35">
      <c r="A16" s="28">
        <v>11</v>
      </c>
      <c r="B16" s="51">
        <f>IF(General!$I$18=1,'Class 1'!D16,'Class 1'!C16)</f>
        <v>0</v>
      </c>
      <c r="C16" s="65"/>
      <c r="D16" s="56">
        <f>IF(General!$I$18=1,'Class 1'!A16,0)</f>
        <v>0</v>
      </c>
      <c r="E16" s="55">
        <f>IF(C16&lt;&gt;0,VLOOKUP(C16,General!$A$15:$C$514,2,FALSE),0)</f>
        <v>0</v>
      </c>
      <c r="F16" s="55">
        <f>IF(C16&lt;&gt;0,VLOOKUP(C16,General!$A$15:$C$514,3,FALSE),0)</f>
        <v>0</v>
      </c>
      <c r="G16" s="62"/>
      <c r="H16" s="29">
        <f t="shared" si="1"/>
        <v>0</v>
      </c>
      <c r="K16" s="30"/>
      <c r="L16" s="30"/>
      <c r="M16" s="30"/>
      <c r="N16" s="12" t="s">
        <v>3</v>
      </c>
      <c r="O16" s="31" t="s">
        <v>4</v>
      </c>
      <c r="P16" s="32" t="s">
        <v>13</v>
      </c>
      <c r="Q16" s="11" t="s">
        <v>2</v>
      </c>
      <c r="R16" s="112" t="s">
        <v>57</v>
      </c>
      <c r="S16" s="21"/>
      <c r="T16" s="34"/>
      <c r="U16" s="34" t="s">
        <v>2</v>
      </c>
      <c r="V16" s="34" t="s">
        <v>56</v>
      </c>
      <c r="W16" s="12" t="s">
        <v>3</v>
      </c>
      <c r="X16" s="31" t="s">
        <v>4</v>
      </c>
      <c r="Y16" s="32" t="s">
        <v>13</v>
      </c>
      <c r="Z16" s="11" t="s">
        <v>2</v>
      </c>
      <c r="AA16" s="112" t="s">
        <v>57</v>
      </c>
      <c r="AB16" s="85"/>
      <c r="AC16" s="21"/>
      <c r="AD16" s="33"/>
      <c r="AE16" s="21"/>
      <c r="AF16" s="22"/>
      <c r="AG16" s="22"/>
      <c r="AH16" s="21"/>
      <c r="AJ16" s="23">
        <v>11</v>
      </c>
      <c r="AK16" s="24">
        <v>1</v>
      </c>
      <c r="AL16" s="25">
        <f>_xlfn.IFNA(VLOOKUP(AK16,U131:W132,3,FALSE),0)</f>
        <v>0</v>
      </c>
      <c r="AM16" s="26">
        <f t="shared" si="2"/>
        <v>0</v>
      </c>
      <c r="AN16" s="26">
        <f t="shared" si="3"/>
        <v>0</v>
      </c>
      <c r="AO16" s="27">
        <f t="shared" si="4"/>
        <v>0</v>
      </c>
    </row>
    <row r="17" spans="1:41" x14ac:dyDescent="0.35">
      <c r="A17" s="28">
        <v>12</v>
      </c>
      <c r="B17" s="51">
        <f>IF(General!$I$18=1,'Class 1'!D17,'Class 1'!C17)</f>
        <v>0</v>
      </c>
      <c r="C17" s="65"/>
      <c r="D17" s="56">
        <f>IF(General!$I$18=1,'Class 1'!A17,0)</f>
        <v>0</v>
      </c>
      <c r="E17" s="55">
        <f>IF(C17&lt;&gt;0,VLOOKUP(C17,General!$A$15:$C$514,2,FALSE),0)</f>
        <v>0</v>
      </c>
      <c r="F17" s="55">
        <f>IF(C17&lt;&gt;0,VLOOKUP(C17,General!$A$15:$C$514,3,FALSE),0)</f>
        <v>0</v>
      </c>
      <c r="G17" s="62"/>
      <c r="H17" s="29">
        <f t="shared" si="1"/>
        <v>0</v>
      </c>
      <c r="K17" s="144"/>
      <c r="L17" s="145">
        <v>4</v>
      </c>
      <c r="M17" s="145">
        <f>Q17</f>
        <v>0</v>
      </c>
      <c r="N17" s="146">
        <f>VLOOKUP(L17,$A$6:$E$35,2,FALSE)</f>
        <v>0</v>
      </c>
      <c r="O17" s="117">
        <f>VLOOKUP(N17,$B$6:$E$35,4,FALSE)</f>
        <v>0</v>
      </c>
      <c r="P17" s="119"/>
      <c r="Q17" s="120"/>
      <c r="R17" s="147">
        <f t="shared" ref="R17:R22" si="9">_xlfn.IFNA(VLOOKUP(N17,N$122:R$132,5,FALSE),0)</f>
        <v>0</v>
      </c>
      <c r="S17" s="21"/>
      <c r="T17" s="116"/>
      <c r="U17" s="117">
        <f>Z17</f>
        <v>0</v>
      </c>
      <c r="V17" s="117">
        <v>1</v>
      </c>
      <c r="W17" s="118">
        <f>_xlfn.IFNA(VLOOKUP('Class 1'!V17,'Class 1'!K$112:N$116,4,FALSE),0)</f>
        <v>0</v>
      </c>
      <c r="X17" s="117">
        <f t="shared" ref="X17:X22" si="10">_xlfn.IFNA(VLOOKUP(W17,B$6:E$35,4,FALSE),0)</f>
        <v>0</v>
      </c>
      <c r="Y17" s="119"/>
      <c r="Z17" s="120"/>
      <c r="AA17" s="121" t="str">
        <f t="shared" ref="AA17:AA22" si="11">_xlfn.IFNA(VLOOKUP(W17,W$116:AA$119,5,FALSE),0)</f>
        <v>LL</v>
      </c>
      <c r="AC17" s="21"/>
      <c r="AD17" s="45"/>
      <c r="AJ17" s="23">
        <v>12</v>
      </c>
      <c r="AK17" s="24">
        <v>2</v>
      </c>
      <c r="AL17" s="25">
        <f>_xlfn.IFNA(VLOOKUP(AK17,U131:W132,3,FALSE),0)</f>
        <v>0</v>
      </c>
      <c r="AM17" s="26">
        <f t="shared" si="2"/>
        <v>0</v>
      </c>
      <c r="AN17" s="26">
        <f t="shared" si="3"/>
        <v>0</v>
      </c>
      <c r="AO17" s="27">
        <f t="shared" si="4"/>
        <v>0</v>
      </c>
    </row>
    <row r="18" spans="1:41" x14ac:dyDescent="0.35">
      <c r="A18" s="28">
        <v>13</v>
      </c>
      <c r="B18" s="51">
        <f>IF(General!$I$18=1,'Class 1'!D18,'Class 1'!C18)</f>
        <v>0</v>
      </c>
      <c r="C18" s="65"/>
      <c r="D18" s="56">
        <f>IF(General!$I$18=1,'Class 1'!A18,0)</f>
        <v>0</v>
      </c>
      <c r="E18" s="55">
        <f>IF(C18&lt;&gt;0,VLOOKUP(C18,General!$A$15:$C$514,2,FALSE),0)</f>
        <v>0</v>
      </c>
      <c r="F18" s="55">
        <f>IF(C18&lt;&gt;0,VLOOKUP(C18,General!$A$15:$C$514,3,FALSE),0)</f>
        <v>0</v>
      </c>
      <c r="G18" s="62"/>
      <c r="H18" s="29">
        <f t="shared" si="1"/>
        <v>0</v>
      </c>
      <c r="K18" s="122"/>
      <c r="L18" s="148">
        <v>7</v>
      </c>
      <c r="M18" s="148">
        <f>Q18</f>
        <v>0</v>
      </c>
      <c r="N18" s="149">
        <f t="shared" ref="N18:N22" si="12">VLOOKUP(L18,$A$6:$E$35,2,FALSE)</f>
        <v>0</v>
      </c>
      <c r="O18" s="123">
        <f t="shared" ref="O18:O22" si="13">VLOOKUP(N18,$B$6:$E$35,4,FALSE)</f>
        <v>0</v>
      </c>
      <c r="P18" s="125"/>
      <c r="Q18" s="126"/>
      <c r="R18" s="150">
        <f t="shared" si="9"/>
        <v>0</v>
      </c>
      <c r="S18" s="21"/>
      <c r="T18" s="122"/>
      <c r="U18" s="123">
        <f>Z18</f>
        <v>0</v>
      </c>
      <c r="V18" s="123">
        <v>2</v>
      </c>
      <c r="W18" s="124">
        <f>_xlfn.IFNA(VLOOKUP('Class 1'!V18,'Class 1'!K$112:N$116,4,FALSE),0)</f>
        <v>0</v>
      </c>
      <c r="X18" s="123">
        <f t="shared" si="10"/>
        <v>0</v>
      </c>
      <c r="Y18" s="125"/>
      <c r="Z18" s="126"/>
      <c r="AA18" s="127" t="str">
        <f t="shared" si="11"/>
        <v>LL</v>
      </c>
      <c r="AB18" s="85"/>
      <c r="AC18" s="21"/>
      <c r="AD18" s="46"/>
      <c r="AJ18" s="23">
        <v>13</v>
      </c>
      <c r="AK18" s="108">
        <v>1</v>
      </c>
      <c r="AL18" s="25">
        <f>_xlfn.IFNA(IF(General!$I$19&lt;&gt;1,VLOOKUP(AK18,$L$168:$N$175,3,FALSE),VLOOKUP(AK18,$L$147:$N$154,3,FALSE)),0)</f>
        <v>0</v>
      </c>
      <c r="AM18" s="26">
        <f t="shared" si="2"/>
        <v>0</v>
      </c>
      <c r="AN18" s="26">
        <f t="shared" si="3"/>
        <v>0</v>
      </c>
      <c r="AO18" s="27">
        <f t="shared" si="4"/>
        <v>0</v>
      </c>
    </row>
    <row r="19" spans="1:41" x14ac:dyDescent="0.35">
      <c r="A19" s="28">
        <v>14</v>
      </c>
      <c r="B19" s="51">
        <f>IF(General!$I$18=1,'Class 1'!D19,'Class 1'!C19)</f>
        <v>0</v>
      </c>
      <c r="C19" s="65"/>
      <c r="D19" s="56">
        <f>IF(General!$I$18=1,'Class 1'!A19,0)</f>
        <v>0</v>
      </c>
      <c r="E19" s="55">
        <f>IF(C19&lt;&gt;0,VLOOKUP(C19,General!$A$15:$C$514,2,FALSE),0)</f>
        <v>0</v>
      </c>
      <c r="F19" s="55">
        <f>IF(C19&lt;&gt;0,VLOOKUP(C19,General!$A$15:$C$514,3,FALSE),0)</f>
        <v>0</v>
      </c>
      <c r="G19" s="62"/>
      <c r="H19" s="29">
        <f t="shared" si="1"/>
        <v>0</v>
      </c>
      <c r="K19" s="151" t="s">
        <v>42</v>
      </c>
      <c r="L19" s="148">
        <v>14</v>
      </c>
      <c r="M19" s="148">
        <f>Q19</f>
        <v>0</v>
      </c>
      <c r="N19" s="149">
        <f t="shared" si="12"/>
        <v>0</v>
      </c>
      <c r="O19" s="123">
        <f t="shared" si="13"/>
        <v>0</v>
      </c>
      <c r="P19" s="125"/>
      <c r="Q19" s="126"/>
      <c r="R19" s="150">
        <f t="shared" si="9"/>
        <v>0</v>
      </c>
      <c r="S19" s="21"/>
      <c r="T19" s="128" t="s">
        <v>9</v>
      </c>
      <c r="U19" s="123">
        <f>Z19</f>
        <v>0</v>
      </c>
      <c r="V19" s="123">
        <v>3</v>
      </c>
      <c r="W19" s="124">
        <f>_xlfn.IFNA(VLOOKUP('Class 1'!V19,'Class 1'!K$112:N$116,4,FALSE),0)</f>
        <v>0</v>
      </c>
      <c r="X19" s="123">
        <f t="shared" si="10"/>
        <v>0</v>
      </c>
      <c r="Y19" s="125"/>
      <c r="Z19" s="126"/>
      <c r="AA19" s="127" t="str">
        <f t="shared" si="11"/>
        <v>LL</v>
      </c>
      <c r="AB19" s="85"/>
      <c r="AC19" s="21"/>
      <c r="AD19" s="46"/>
      <c r="AJ19" s="23">
        <v>14</v>
      </c>
      <c r="AK19" s="108">
        <v>2</v>
      </c>
      <c r="AL19" s="25">
        <f>_xlfn.IFNA(IF(General!$I$19&lt;&gt;1,VLOOKUP(AK19,$L$168:$N$175,3,FALSE),VLOOKUP(AK19,$L$147:$N$154,3,FALSE)),0)</f>
        <v>0</v>
      </c>
      <c r="AM19" s="26">
        <f t="shared" si="2"/>
        <v>0</v>
      </c>
      <c r="AN19" s="26">
        <f t="shared" si="3"/>
        <v>0</v>
      </c>
      <c r="AO19" s="27">
        <f t="shared" si="4"/>
        <v>0</v>
      </c>
    </row>
    <row r="20" spans="1:41" x14ac:dyDescent="0.35">
      <c r="A20" s="28">
        <v>15</v>
      </c>
      <c r="B20" s="51">
        <f>IF(General!$I$18=1,'Class 1'!D20,'Class 1'!C20)</f>
        <v>0</v>
      </c>
      <c r="C20" s="65"/>
      <c r="D20" s="56">
        <f>IF(General!$I$18=1,'Class 1'!A20,0)</f>
        <v>0</v>
      </c>
      <c r="E20" s="55">
        <f>IF(C20&lt;&gt;0,VLOOKUP(C20,General!$A$15:$C$514,2,FALSE),0)</f>
        <v>0</v>
      </c>
      <c r="F20" s="55">
        <f>IF(C20&lt;&gt;0,VLOOKUP(C20,General!$A$15:$C$514,3,FALSE),0)</f>
        <v>0</v>
      </c>
      <c r="G20" s="62"/>
      <c r="H20" s="29">
        <f>IF(G20&gt;0,G20-G$6,0)</f>
        <v>0</v>
      </c>
      <c r="K20" s="152"/>
      <c r="L20" s="148">
        <v>17</v>
      </c>
      <c r="M20" s="148">
        <f t="shared" ref="M20:M21" si="14">Q20</f>
        <v>0</v>
      </c>
      <c r="N20" s="149">
        <f t="shared" si="12"/>
        <v>0</v>
      </c>
      <c r="O20" s="123">
        <f t="shared" si="13"/>
        <v>0</v>
      </c>
      <c r="P20" s="125"/>
      <c r="Q20" s="126"/>
      <c r="R20" s="150">
        <f t="shared" si="9"/>
        <v>0</v>
      </c>
      <c r="S20" s="21"/>
      <c r="T20" s="129"/>
      <c r="U20" s="123">
        <f t="shared" ref="U20:U21" si="15">Z20</f>
        <v>0</v>
      </c>
      <c r="V20" s="123">
        <v>4</v>
      </c>
      <c r="W20" s="124">
        <f>_xlfn.IFNA(VLOOKUP('Class 1'!V20,'Class 1'!K$112:N$116,4,FALSE),0)</f>
        <v>0</v>
      </c>
      <c r="X20" s="123">
        <f t="shared" si="10"/>
        <v>0</v>
      </c>
      <c r="Y20" s="125"/>
      <c r="Z20" s="126"/>
      <c r="AA20" s="127" t="str">
        <f t="shared" si="11"/>
        <v>LL</v>
      </c>
      <c r="AB20" s="85"/>
      <c r="AC20" s="21"/>
      <c r="AD20" s="46"/>
      <c r="AJ20" s="23">
        <v>15</v>
      </c>
      <c r="AK20" s="108">
        <v>3</v>
      </c>
      <c r="AL20" s="25">
        <f>_xlfn.IFNA(IF(General!$I$19&lt;&gt;1,VLOOKUP(AK20,$L$168:$N$175,3,FALSE),VLOOKUP(AK20,$L$147:$N$154,3,FALSE)),0)</f>
        <v>0</v>
      </c>
      <c r="AM20" s="26">
        <f t="shared" si="2"/>
        <v>0</v>
      </c>
      <c r="AN20" s="26">
        <f t="shared" si="3"/>
        <v>0</v>
      </c>
      <c r="AO20" s="27">
        <f t="shared" si="4"/>
        <v>0</v>
      </c>
    </row>
    <row r="21" spans="1:41" x14ac:dyDescent="0.35">
      <c r="A21" s="28">
        <v>16</v>
      </c>
      <c r="B21" s="51">
        <f>IF(General!$I$18=1,'Class 1'!D21,'Class 1'!C21)</f>
        <v>0</v>
      </c>
      <c r="C21" s="65"/>
      <c r="D21" s="56">
        <f>IF(General!$I$18=1,'Class 1'!A21,0)</f>
        <v>0</v>
      </c>
      <c r="E21" s="55">
        <f>IF(C21&lt;&gt;0,VLOOKUP(C21,General!$A$15:$C$514,2,FALSE),0)</f>
        <v>0</v>
      </c>
      <c r="F21" s="55">
        <f>IF(C21&lt;&gt;0,VLOOKUP(C21,General!$A$15:$C$514,3,FALSE),0)</f>
        <v>0</v>
      </c>
      <c r="G21" s="62"/>
      <c r="H21" s="29">
        <f t="shared" ref="H21:H84" si="16">IF(G21&gt;0,G21-G$6,0)</f>
        <v>0</v>
      </c>
      <c r="K21" s="152"/>
      <c r="L21" s="148">
        <v>24</v>
      </c>
      <c r="M21" s="148">
        <f t="shared" si="14"/>
        <v>0</v>
      </c>
      <c r="N21" s="149">
        <f t="shared" si="12"/>
        <v>0</v>
      </c>
      <c r="O21" s="123">
        <f t="shared" si="13"/>
        <v>0</v>
      </c>
      <c r="P21" s="125"/>
      <c r="Q21" s="126"/>
      <c r="R21" s="150">
        <f t="shared" si="9"/>
        <v>0</v>
      </c>
      <c r="S21" s="21"/>
      <c r="T21" s="129"/>
      <c r="U21" s="123">
        <f t="shared" si="15"/>
        <v>0</v>
      </c>
      <c r="V21" s="123">
        <v>5</v>
      </c>
      <c r="W21" s="124">
        <f>_xlfn.IFNA(VLOOKUP('Class 1'!V21,'Class 1'!K$112:N$116,4,FALSE),0)</f>
        <v>0</v>
      </c>
      <c r="X21" s="123">
        <f t="shared" si="10"/>
        <v>0</v>
      </c>
      <c r="Y21" s="125"/>
      <c r="Z21" s="126"/>
      <c r="AA21" s="127" t="str">
        <f t="shared" si="11"/>
        <v>LL</v>
      </c>
      <c r="AB21" s="85"/>
      <c r="AC21" s="21"/>
      <c r="AD21" s="46"/>
      <c r="AJ21" s="23">
        <v>16</v>
      </c>
      <c r="AK21" s="108">
        <v>4</v>
      </c>
      <c r="AL21" s="25">
        <f>_xlfn.IFNA(IF(General!$I$19&lt;&gt;1,VLOOKUP(AK21,$L$168:$N$175,3,FALSE),VLOOKUP(AK21,$L$147:$N$154,3,FALSE)),0)</f>
        <v>0</v>
      </c>
      <c r="AM21" s="26">
        <f t="shared" si="2"/>
        <v>0</v>
      </c>
      <c r="AN21" s="26">
        <f t="shared" si="3"/>
        <v>0</v>
      </c>
      <c r="AO21" s="27">
        <f t="shared" si="4"/>
        <v>0</v>
      </c>
    </row>
    <row r="22" spans="1:41" x14ac:dyDescent="0.35">
      <c r="A22" s="28">
        <v>17</v>
      </c>
      <c r="B22" s="51">
        <f>IF(General!$I$18=1,'Class 1'!D22,'Class 1'!C22)</f>
        <v>0</v>
      </c>
      <c r="C22" s="65"/>
      <c r="D22" s="56">
        <f>IF(General!$I$18=1,'Class 1'!A22,0)</f>
        <v>0</v>
      </c>
      <c r="E22" s="55">
        <f>IF(C22&lt;&gt;0,VLOOKUP(C22,General!$A$15:$C$514,2,FALSE),0)</f>
        <v>0</v>
      </c>
      <c r="F22" s="55">
        <f>IF(C22&lt;&gt;0,VLOOKUP(C22,General!$A$15:$C$514,3,FALSE),0)</f>
        <v>0</v>
      </c>
      <c r="G22" s="62"/>
      <c r="H22" s="29">
        <f t="shared" si="16"/>
        <v>0</v>
      </c>
      <c r="K22" s="153"/>
      <c r="L22" s="154">
        <v>27</v>
      </c>
      <c r="M22" s="154">
        <f>Q22</f>
        <v>0</v>
      </c>
      <c r="N22" s="155">
        <f t="shared" si="12"/>
        <v>0</v>
      </c>
      <c r="O22" s="131">
        <f t="shared" si="13"/>
        <v>0</v>
      </c>
      <c r="P22" s="133"/>
      <c r="Q22" s="134"/>
      <c r="R22" s="156">
        <f t="shared" si="9"/>
        <v>0</v>
      </c>
      <c r="S22" s="21"/>
      <c r="T22" s="130"/>
      <c r="U22" s="131">
        <f>Z22</f>
        <v>0</v>
      </c>
      <c r="V22" s="131">
        <v>1</v>
      </c>
      <c r="W22" s="132">
        <f>_xlfn.IFNA(IF(General!$I$19=1,VLOOKUP('Class 1'!V22,'Class 1'!L$122:N$132,3,FALSE),VLOOKUP('Class 1'!V22,'Class 1'!K$122:N$126,4,FALSE)),0)</f>
        <v>0</v>
      </c>
      <c r="X22" s="131">
        <f t="shared" si="10"/>
        <v>0</v>
      </c>
      <c r="Y22" s="133"/>
      <c r="Z22" s="134"/>
      <c r="AA22" s="135" t="str">
        <f t="shared" si="11"/>
        <v>LL</v>
      </c>
      <c r="AB22" s="85"/>
      <c r="AC22" s="21"/>
      <c r="AD22" s="47"/>
      <c r="AJ22" s="23">
        <v>17</v>
      </c>
      <c r="AK22" s="108">
        <v>5</v>
      </c>
      <c r="AL22" s="25">
        <f>_xlfn.IFNA(IF(General!$I$19&lt;&gt;1,VLOOKUP(AK22,$L$168:$N$175,3,FALSE),VLOOKUP(AK22,$L$147:$N$154,3,FALSE)),0)</f>
        <v>0</v>
      </c>
      <c r="AM22" s="26">
        <f t="shared" si="2"/>
        <v>0</v>
      </c>
      <c r="AN22" s="26">
        <f t="shared" si="3"/>
        <v>0</v>
      </c>
      <c r="AO22" s="27">
        <f t="shared" si="4"/>
        <v>0</v>
      </c>
    </row>
    <row r="23" spans="1:41" x14ac:dyDescent="0.35">
      <c r="A23" s="28">
        <v>18</v>
      </c>
      <c r="B23" s="51">
        <f>IF(General!$I$18=1,'Class 1'!D23,'Class 1'!C23)</f>
        <v>0</v>
      </c>
      <c r="C23" s="65"/>
      <c r="D23" s="56">
        <f>IF(General!$I$18=1,'Class 1'!A23,0)</f>
        <v>0</v>
      </c>
      <c r="E23" s="55">
        <f>IF(C23&lt;&gt;0,VLOOKUP(C23,General!$A$15:$C$514,2,FALSE),0)</f>
        <v>0</v>
      </c>
      <c r="F23" s="55">
        <f>IF(C23&lt;&gt;0,VLOOKUP(C23,General!$A$15:$C$514,3,FALSE),0)</f>
        <v>0</v>
      </c>
      <c r="G23" s="62"/>
      <c r="H23" s="29">
        <f t="shared" si="16"/>
        <v>0</v>
      </c>
      <c r="N23" s="21"/>
      <c r="O23" s="21"/>
      <c r="P23" s="21"/>
      <c r="Q23" s="21"/>
      <c r="R23" s="113"/>
      <c r="S23" s="21"/>
      <c r="T23" s="21"/>
      <c r="U23" s="21"/>
      <c r="V23" s="21"/>
      <c r="W23" s="21"/>
      <c r="X23" s="21"/>
      <c r="Y23" s="21"/>
      <c r="Z23" s="21"/>
      <c r="AA23" s="113"/>
      <c r="AB23" s="85"/>
      <c r="AC23" s="21"/>
      <c r="AJ23" s="23">
        <v>18</v>
      </c>
      <c r="AK23" s="108">
        <v>6</v>
      </c>
      <c r="AL23" s="25">
        <f>_xlfn.IFNA(IF(General!$I$19&lt;&gt;1,VLOOKUP(AK23,$L$168:$N$175,3,FALSE),VLOOKUP(AK23,$L$147:$N$154,3,FALSE)),0)</f>
        <v>0</v>
      </c>
      <c r="AM23" s="26">
        <f t="shared" si="2"/>
        <v>0</v>
      </c>
      <c r="AN23" s="26">
        <f t="shared" si="3"/>
        <v>0</v>
      </c>
      <c r="AO23" s="27">
        <f t="shared" si="4"/>
        <v>0</v>
      </c>
    </row>
    <row r="24" spans="1:41" x14ac:dyDescent="0.35">
      <c r="A24" s="28">
        <v>19</v>
      </c>
      <c r="B24" s="51">
        <f>IF(General!$I$18=1,'Class 1'!D24,'Class 1'!C24)</f>
        <v>0</v>
      </c>
      <c r="C24" s="65"/>
      <c r="D24" s="56">
        <f>IF(General!$I$18=1,'Class 1'!A24,0)</f>
        <v>0</v>
      </c>
      <c r="E24" s="55">
        <f>IF(C24&lt;&gt;0,VLOOKUP(C24,General!$A$15:$C$514,2,FALSE),0)</f>
        <v>0</v>
      </c>
      <c r="F24" s="55">
        <f>IF(C24&lt;&gt;0,VLOOKUP(C24,General!$A$15:$C$514,3,FALSE),0)</f>
        <v>0</v>
      </c>
      <c r="G24" s="62"/>
      <c r="H24" s="29">
        <f t="shared" si="16"/>
        <v>0</v>
      </c>
      <c r="N24" s="21"/>
      <c r="O24" s="9">
        <f>IF(General!$I$20=1,General!F7,0)</f>
        <v>0</v>
      </c>
      <c r="P24" s="9"/>
      <c r="Q24" s="21"/>
      <c r="R24" s="113"/>
      <c r="S24" s="21"/>
      <c r="T24" s="21"/>
      <c r="U24" s="21"/>
      <c r="V24" s="21"/>
      <c r="W24" s="21"/>
      <c r="X24" s="21"/>
      <c r="Y24" s="21"/>
      <c r="Z24" s="21"/>
      <c r="AA24" s="113"/>
      <c r="AB24" s="85"/>
      <c r="AC24" s="21"/>
      <c r="AD24" s="33"/>
      <c r="AE24" s="21" t="s">
        <v>10</v>
      </c>
      <c r="AF24" s="9">
        <f>IF(General!$I$20&gt;0,General!F14,0)</f>
        <v>0</v>
      </c>
      <c r="AG24" s="22"/>
      <c r="AH24" s="21"/>
      <c r="AJ24" s="23">
        <v>19</v>
      </c>
      <c r="AK24" s="108">
        <v>7</v>
      </c>
      <c r="AL24" s="25">
        <f>_xlfn.IFNA(IF(General!$I$19&lt;&gt;1,VLOOKUP(AK24,$L$168:$N$175,3,FALSE),VLOOKUP(AK24,$L$147:$N$154,3,FALSE)),0)</f>
        <v>0</v>
      </c>
      <c r="AM24" s="26">
        <f t="shared" si="2"/>
        <v>0</v>
      </c>
      <c r="AN24" s="26">
        <f t="shared" si="3"/>
        <v>0</v>
      </c>
      <c r="AO24" s="27">
        <f t="shared" si="4"/>
        <v>0</v>
      </c>
    </row>
    <row r="25" spans="1:41" x14ac:dyDescent="0.35">
      <c r="A25" s="28">
        <v>20</v>
      </c>
      <c r="B25" s="51">
        <f>IF(General!$I$18=1,'Class 1'!D25,'Class 1'!C25)</f>
        <v>0</v>
      </c>
      <c r="C25" s="65"/>
      <c r="D25" s="56">
        <f>IF(General!$I$18=1,'Class 1'!A25,0)</f>
        <v>0</v>
      </c>
      <c r="E25" s="55">
        <f>IF(C25&lt;&gt;0,VLOOKUP(C25,General!$A$15:$C$514,2,FALSE),0)</f>
        <v>0</v>
      </c>
      <c r="F25" s="55">
        <f>IF(C25&lt;&gt;0,VLOOKUP(C25,General!$A$15:$C$514,3,FALSE),0)</f>
        <v>0</v>
      </c>
      <c r="G25" s="62"/>
      <c r="H25" s="29">
        <f t="shared" si="16"/>
        <v>0</v>
      </c>
      <c r="K25" s="30"/>
      <c r="L25" s="30"/>
      <c r="M25" s="30"/>
      <c r="N25" s="12" t="s">
        <v>3</v>
      </c>
      <c r="O25" s="31" t="s">
        <v>4</v>
      </c>
      <c r="P25" s="32" t="s">
        <v>13</v>
      </c>
      <c r="Q25" s="11" t="s">
        <v>2</v>
      </c>
      <c r="R25" s="112" t="s">
        <v>57</v>
      </c>
      <c r="S25" s="21"/>
      <c r="T25" s="21"/>
      <c r="U25" s="21"/>
      <c r="V25" s="21"/>
      <c r="W25" s="21"/>
      <c r="X25" s="21"/>
      <c r="Y25" s="21"/>
      <c r="Z25" s="21"/>
      <c r="AA25" s="115"/>
      <c r="AB25" s="83"/>
      <c r="AC25" s="21"/>
      <c r="AD25" s="33"/>
      <c r="AE25" s="12" t="s">
        <v>3</v>
      </c>
      <c r="AF25" s="31" t="s">
        <v>4</v>
      </c>
      <c r="AG25" s="32" t="s">
        <v>13</v>
      </c>
      <c r="AH25" s="11" t="s">
        <v>2</v>
      </c>
      <c r="AJ25" s="23">
        <v>20</v>
      </c>
      <c r="AK25" s="108">
        <v>8</v>
      </c>
      <c r="AL25" s="25">
        <f>_xlfn.IFNA(IF(General!$I$19&lt;&gt;1,VLOOKUP(AK25,$L$168:$N$175,3,FALSE),VLOOKUP(AK25,$L$147:$N$154,3,FALSE)),0)</f>
        <v>0</v>
      </c>
      <c r="AM25" s="26">
        <f t="shared" si="2"/>
        <v>0</v>
      </c>
      <c r="AN25" s="26">
        <f t="shared" si="3"/>
        <v>0</v>
      </c>
      <c r="AO25" s="27">
        <f t="shared" si="4"/>
        <v>0</v>
      </c>
    </row>
    <row r="26" spans="1:41" x14ac:dyDescent="0.35">
      <c r="A26" s="28">
        <v>21</v>
      </c>
      <c r="B26" s="51">
        <f>IF(General!$I$18=1,'Class 1'!D26,'Class 1'!C26)</f>
        <v>0</v>
      </c>
      <c r="C26" s="65"/>
      <c r="D26" s="56">
        <f>IF(General!$I$18=1,'Class 1'!A26,0)</f>
        <v>0</v>
      </c>
      <c r="E26" s="55">
        <f>IF(C26&lt;&gt;0,VLOOKUP(C26,General!$A$15:$C$514,2,FALSE),0)</f>
        <v>0</v>
      </c>
      <c r="F26" s="55">
        <f>IF(C26&lt;&gt;0,VLOOKUP(C26,General!$A$15:$C$514,3,FALSE),0)</f>
        <v>0</v>
      </c>
      <c r="G26" s="62"/>
      <c r="H26" s="29">
        <f t="shared" si="16"/>
        <v>0</v>
      </c>
      <c r="K26" s="144"/>
      <c r="L26" s="145">
        <v>5</v>
      </c>
      <c r="M26" s="145">
        <f>Q26</f>
        <v>0</v>
      </c>
      <c r="N26" s="146">
        <f>VLOOKUP(L26,$A$6:$E$35,2,FALSE)</f>
        <v>0</v>
      </c>
      <c r="O26" s="117">
        <f>VLOOKUP(N26,$B$6:$E$35,4,FALSE)</f>
        <v>0</v>
      </c>
      <c r="P26" s="119"/>
      <c r="Q26" s="120"/>
      <c r="R26" s="147">
        <f t="shared" ref="R26:R31" si="17">_xlfn.IFNA(VLOOKUP(N26,N$122:R$132,5,FALSE),0)</f>
        <v>0</v>
      </c>
      <c r="S26" s="21"/>
      <c r="AA26" s="84"/>
      <c r="AB26" s="84"/>
      <c r="AC26" s="21">
        <v>1</v>
      </c>
      <c r="AD26" s="33">
        <f>AH26</f>
        <v>0</v>
      </c>
      <c r="AE26" s="136">
        <f>_xlfn.IFNA(VLOOKUP('Class 1'!AC26,'Class 1'!T$112:W$116,4,FALSE),0)</f>
        <v>0</v>
      </c>
      <c r="AF26" s="117">
        <f t="shared" ref="AF26:AF31" si="18">_xlfn.IFNA(VLOOKUP(AE26,B$6:E$35,4,FALSE),0)</f>
        <v>0</v>
      </c>
      <c r="AG26" s="119"/>
      <c r="AH26" s="137"/>
      <c r="AJ26" s="23">
        <v>21</v>
      </c>
      <c r="AK26" s="24">
        <v>1</v>
      </c>
      <c r="AL26" s="25">
        <f>_xlfn.IFNA(VLOOKUP(AK26,K$134:N$138,4,FALSE),0)</f>
        <v>0</v>
      </c>
      <c r="AM26" s="26">
        <f t="shared" si="2"/>
        <v>0</v>
      </c>
      <c r="AN26" s="26">
        <f t="shared" si="3"/>
        <v>0</v>
      </c>
      <c r="AO26" s="27">
        <f t="shared" si="4"/>
        <v>0</v>
      </c>
    </row>
    <row r="27" spans="1:41" x14ac:dyDescent="0.35">
      <c r="A27" s="28">
        <v>22</v>
      </c>
      <c r="B27" s="51">
        <f>IF(General!$I$18=1,'Class 1'!D27,'Class 1'!C27)</f>
        <v>0</v>
      </c>
      <c r="C27" s="65"/>
      <c r="D27" s="56">
        <f>IF(General!$I$18=1,'Class 1'!A27,0)</f>
        <v>0</v>
      </c>
      <c r="E27" s="55">
        <f>IF(C27&lt;&gt;0,VLOOKUP(C27,General!$A$15:$C$514,2,FALSE),0)</f>
        <v>0</v>
      </c>
      <c r="F27" s="55">
        <f>IF(C27&lt;&gt;0,VLOOKUP(C27,General!$A$15:$C$514,3,FALSE),0)</f>
        <v>0</v>
      </c>
      <c r="G27" s="62"/>
      <c r="H27" s="29">
        <f t="shared" si="16"/>
        <v>0</v>
      </c>
      <c r="K27" s="122"/>
      <c r="L27" s="148">
        <v>6</v>
      </c>
      <c r="M27" s="148">
        <f>Q27</f>
        <v>0</v>
      </c>
      <c r="N27" s="149">
        <f t="shared" ref="N27:N31" si="19">VLOOKUP(L27,$A$6:$E$35,2,FALSE)</f>
        <v>0</v>
      </c>
      <c r="O27" s="123">
        <f t="shared" ref="O27:O31" si="20">VLOOKUP(N27,$B$6:$E$35,4,FALSE)</f>
        <v>0</v>
      </c>
      <c r="P27" s="125"/>
      <c r="Q27" s="126"/>
      <c r="R27" s="150">
        <f t="shared" si="17"/>
        <v>0</v>
      </c>
      <c r="S27" s="21"/>
      <c r="AA27" s="84"/>
      <c r="AB27" s="84"/>
      <c r="AC27" s="21">
        <v>2</v>
      </c>
      <c r="AD27" s="33">
        <f t="shared" ref="AD27:AD31" si="21">AH27</f>
        <v>0</v>
      </c>
      <c r="AE27" s="138">
        <f>_xlfn.IFNA(VLOOKUP('Class 1'!AC27,'Class 1'!T$112:W$116,4,FALSE),0)</f>
        <v>0</v>
      </c>
      <c r="AF27" s="123">
        <f t="shared" si="18"/>
        <v>0</v>
      </c>
      <c r="AG27" s="125"/>
      <c r="AH27" s="139"/>
      <c r="AJ27" s="23">
        <v>22</v>
      </c>
      <c r="AK27" s="24">
        <v>2</v>
      </c>
      <c r="AL27" s="25">
        <f>_xlfn.IFNA(VLOOKUP(AK27,K$134:N$138,4,FALSE),0)</f>
        <v>0</v>
      </c>
      <c r="AM27" s="26">
        <f t="shared" si="2"/>
        <v>0</v>
      </c>
      <c r="AN27" s="26">
        <f t="shared" si="3"/>
        <v>0</v>
      </c>
      <c r="AO27" s="27">
        <f t="shared" si="4"/>
        <v>0</v>
      </c>
    </row>
    <row r="28" spans="1:41" x14ac:dyDescent="0.35">
      <c r="A28" s="28">
        <v>23</v>
      </c>
      <c r="B28" s="51">
        <f>IF(General!$I$18=1,'Class 1'!D28,'Class 1'!C28)</f>
        <v>0</v>
      </c>
      <c r="C28" s="65"/>
      <c r="D28" s="56">
        <f>IF(General!$I$18=1,'Class 1'!A28,0)</f>
        <v>0</v>
      </c>
      <c r="E28" s="55">
        <f>IF(C28&lt;&gt;0,VLOOKUP(C28,General!$A$15:$C$514,2,FALSE),0)</f>
        <v>0</v>
      </c>
      <c r="F28" s="55">
        <f>IF(C28&lt;&gt;0,VLOOKUP(C28,General!$A$15:$C$514,3,FALSE),0)</f>
        <v>0</v>
      </c>
      <c r="G28" s="62"/>
      <c r="H28" s="29">
        <f t="shared" si="16"/>
        <v>0</v>
      </c>
      <c r="K28" s="151" t="s">
        <v>43</v>
      </c>
      <c r="L28" s="148">
        <v>15</v>
      </c>
      <c r="M28" s="148">
        <f>Q28</f>
        <v>0</v>
      </c>
      <c r="N28" s="149">
        <f t="shared" si="19"/>
        <v>0</v>
      </c>
      <c r="O28" s="123">
        <f t="shared" si="20"/>
        <v>0</v>
      </c>
      <c r="P28" s="125"/>
      <c r="Q28" s="126"/>
      <c r="R28" s="150">
        <f t="shared" si="17"/>
        <v>0</v>
      </c>
      <c r="S28" s="21"/>
      <c r="AA28" s="84"/>
      <c r="AB28" s="84"/>
      <c r="AC28" s="21">
        <v>3</v>
      </c>
      <c r="AD28" s="33">
        <f t="shared" si="21"/>
        <v>0</v>
      </c>
      <c r="AE28" s="138">
        <f>_xlfn.IFNA(VLOOKUP('Class 1'!AC28,'Class 1'!T$112:W$116,4,FALSE),0)</f>
        <v>0</v>
      </c>
      <c r="AF28" s="123">
        <f t="shared" si="18"/>
        <v>0</v>
      </c>
      <c r="AG28" s="125"/>
      <c r="AH28" s="139"/>
      <c r="AJ28" s="23">
        <v>23</v>
      </c>
      <c r="AK28" s="24">
        <v>3</v>
      </c>
      <c r="AL28" s="25">
        <f>_xlfn.IFNA(VLOOKUP(AK28,K$134:N$138,4,FALSE),0)</f>
        <v>0</v>
      </c>
      <c r="AM28" s="26">
        <f t="shared" si="2"/>
        <v>0</v>
      </c>
      <c r="AN28" s="26">
        <f t="shared" si="3"/>
        <v>0</v>
      </c>
      <c r="AO28" s="27">
        <f t="shared" si="4"/>
        <v>0</v>
      </c>
    </row>
    <row r="29" spans="1:41" x14ac:dyDescent="0.35">
      <c r="A29" s="28">
        <v>24</v>
      </c>
      <c r="B29" s="51">
        <f>IF(General!$I$18=1,'Class 1'!D29,'Class 1'!C29)</f>
        <v>0</v>
      </c>
      <c r="C29" s="65"/>
      <c r="D29" s="56">
        <f>IF(General!$I$18=1,'Class 1'!A29,0)</f>
        <v>0</v>
      </c>
      <c r="E29" s="55">
        <f>IF(C29&lt;&gt;0,VLOOKUP(C29,General!$A$15:$C$514,2,FALSE),0)</f>
        <v>0</v>
      </c>
      <c r="F29" s="55">
        <f>IF(C29&lt;&gt;0,VLOOKUP(C29,General!$A$15:$C$514,3,FALSE),0)</f>
        <v>0</v>
      </c>
      <c r="G29" s="62"/>
      <c r="H29" s="29">
        <f t="shared" si="16"/>
        <v>0</v>
      </c>
      <c r="K29" s="152"/>
      <c r="L29" s="148">
        <v>16</v>
      </c>
      <c r="M29" s="148">
        <f t="shared" ref="M29:M30" si="22">Q29</f>
        <v>0</v>
      </c>
      <c r="N29" s="149">
        <f t="shared" si="19"/>
        <v>0</v>
      </c>
      <c r="O29" s="123">
        <f t="shared" si="20"/>
        <v>0</v>
      </c>
      <c r="P29" s="125"/>
      <c r="Q29" s="126"/>
      <c r="R29" s="150">
        <f t="shared" si="17"/>
        <v>0</v>
      </c>
      <c r="S29" s="21"/>
      <c r="AA29" s="84"/>
      <c r="AB29" s="84"/>
      <c r="AC29" s="21">
        <v>4</v>
      </c>
      <c r="AD29" s="33">
        <f t="shared" si="21"/>
        <v>0</v>
      </c>
      <c r="AE29" s="138">
        <f>_xlfn.IFNA(VLOOKUP('Class 1'!AC29,'Class 1'!T$112:W$116,4,FALSE),0)</f>
        <v>0</v>
      </c>
      <c r="AF29" s="123">
        <f t="shared" si="18"/>
        <v>0</v>
      </c>
      <c r="AG29" s="125"/>
      <c r="AH29" s="139"/>
      <c r="AJ29" s="23">
        <v>24</v>
      </c>
      <c r="AK29" s="24">
        <v>4</v>
      </c>
      <c r="AL29" s="25">
        <f>_xlfn.IFNA(VLOOKUP(AK29,K$134:N$138,4,FALSE),0)</f>
        <v>0</v>
      </c>
      <c r="AM29" s="26">
        <f t="shared" si="2"/>
        <v>0</v>
      </c>
      <c r="AN29" s="26">
        <f t="shared" si="3"/>
        <v>0</v>
      </c>
      <c r="AO29" s="27">
        <f t="shared" si="4"/>
        <v>0</v>
      </c>
    </row>
    <row r="30" spans="1:41" x14ac:dyDescent="0.35">
      <c r="A30" s="28">
        <v>25</v>
      </c>
      <c r="B30" s="51">
        <f>IF(General!$I$18=1,'Class 1'!D30,'Class 1'!C30)</f>
        <v>0</v>
      </c>
      <c r="C30" s="65"/>
      <c r="D30" s="56">
        <f>IF(General!$I$18=1,'Class 1'!A30,0)</f>
        <v>0</v>
      </c>
      <c r="E30" s="55">
        <f>IF(C30&lt;&gt;0,VLOOKUP(C30,General!$A$15:$C$514,2,FALSE),0)</f>
        <v>0</v>
      </c>
      <c r="F30" s="55">
        <f>IF(C30&lt;&gt;0,VLOOKUP(C30,General!$A$15:$C$514,3,FALSE),0)</f>
        <v>0</v>
      </c>
      <c r="G30" s="62"/>
      <c r="H30" s="29">
        <f t="shared" si="16"/>
        <v>0</v>
      </c>
      <c r="K30" s="152"/>
      <c r="L30" s="148">
        <v>25</v>
      </c>
      <c r="M30" s="148">
        <f t="shared" si="22"/>
        <v>0</v>
      </c>
      <c r="N30" s="149">
        <f t="shared" si="19"/>
        <v>0</v>
      </c>
      <c r="O30" s="123">
        <f t="shared" si="20"/>
        <v>0</v>
      </c>
      <c r="P30" s="125"/>
      <c r="Q30" s="126"/>
      <c r="R30" s="150">
        <f t="shared" si="17"/>
        <v>0</v>
      </c>
      <c r="S30" s="21"/>
      <c r="AA30" s="113"/>
      <c r="AB30" s="85"/>
      <c r="AC30" s="21">
        <v>1</v>
      </c>
      <c r="AD30" s="33">
        <f t="shared" si="21"/>
        <v>0</v>
      </c>
      <c r="AE30" s="138">
        <f>_xlfn.IFNA(IF(General!$I$19=1,VLOOKUP('Class 1'!AC30,'Class 1'!U$116:W$119,3,FALSE),VLOOKUP('Class 1'!AC30,'Class 1'!T$116:W$119,4,FALSE)),0)</f>
        <v>0</v>
      </c>
      <c r="AF30" s="123">
        <f t="shared" si="18"/>
        <v>0</v>
      </c>
      <c r="AG30" s="125"/>
      <c r="AH30" s="139"/>
      <c r="AJ30" s="23">
        <v>25</v>
      </c>
      <c r="AK30" s="24">
        <v>5</v>
      </c>
      <c r="AL30" s="25">
        <f>_xlfn.IFNA(VLOOKUP(AK30,K$134:N$138,4,FALSE),0)</f>
        <v>0</v>
      </c>
      <c r="AM30" s="26">
        <f t="shared" si="2"/>
        <v>0</v>
      </c>
      <c r="AN30" s="26">
        <f t="shared" si="3"/>
        <v>0</v>
      </c>
      <c r="AO30" s="27">
        <f t="shared" si="4"/>
        <v>0</v>
      </c>
    </row>
    <row r="31" spans="1:41" x14ac:dyDescent="0.35">
      <c r="A31" s="28">
        <v>26</v>
      </c>
      <c r="B31" s="51">
        <f>IF(General!$I$18=1,'Class 1'!D31,'Class 1'!C31)</f>
        <v>0</v>
      </c>
      <c r="C31" s="65"/>
      <c r="D31" s="56">
        <f>IF(General!$I$18=1,'Class 1'!A31,0)</f>
        <v>0</v>
      </c>
      <c r="E31" s="55">
        <f>IF(C31&lt;&gt;0,VLOOKUP(C31,General!$A$15:$C$514,2,FALSE),0)</f>
        <v>0</v>
      </c>
      <c r="F31" s="55">
        <f>IF(C31&lt;&gt;0,VLOOKUP(C31,General!$A$15:$C$514,3,FALSE),0)</f>
        <v>0</v>
      </c>
      <c r="G31" s="62"/>
      <c r="H31" s="29">
        <f t="shared" si="16"/>
        <v>0</v>
      </c>
      <c r="K31" s="153"/>
      <c r="L31" s="154">
        <v>26</v>
      </c>
      <c r="M31" s="154">
        <f>Q31</f>
        <v>0</v>
      </c>
      <c r="N31" s="155">
        <f t="shared" si="19"/>
        <v>0</v>
      </c>
      <c r="O31" s="131">
        <f t="shared" si="20"/>
        <v>0</v>
      </c>
      <c r="P31" s="133"/>
      <c r="Q31" s="134"/>
      <c r="R31" s="156">
        <f t="shared" si="17"/>
        <v>0</v>
      </c>
      <c r="S31" s="21"/>
      <c r="AC31" s="21">
        <v>2</v>
      </c>
      <c r="AD31" s="33">
        <f t="shared" si="21"/>
        <v>0</v>
      </c>
      <c r="AE31" s="140">
        <f>_xlfn.IFNA(IF(General!$I$19=1,VLOOKUP('Class 1'!AC31,'Class 1'!U$116:W$119,3,FALSE),VLOOKUP('Class 1'!AC31,'Class 1'!T$116:W$119,4,FALSE)),0)</f>
        <v>0</v>
      </c>
      <c r="AF31" s="131">
        <f t="shared" si="18"/>
        <v>0</v>
      </c>
      <c r="AG31" s="133"/>
      <c r="AH31" s="141"/>
      <c r="AJ31" s="23">
        <v>26</v>
      </c>
      <c r="AK31" s="24">
        <v>1</v>
      </c>
      <c r="AL31" s="25">
        <f>_xlfn.IFNA(VLOOKUP(AK31,K$139:N$143,4,FALSE),0)</f>
        <v>0</v>
      </c>
      <c r="AM31" s="26">
        <f t="shared" si="2"/>
        <v>0</v>
      </c>
      <c r="AN31" s="26">
        <f t="shared" si="3"/>
        <v>0</v>
      </c>
      <c r="AO31" s="27">
        <f t="shared" si="4"/>
        <v>0</v>
      </c>
    </row>
    <row r="32" spans="1:41" x14ac:dyDescent="0.35">
      <c r="A32" s="28">
        <v>27</v>
      </c>
      <c r="B32" s="51">
        <f>IF(General!$I$18=1,'Class 1'!D32,'Class 1'!C32)</f>
        <v>0</v>
      </c>
      <c r="C32" s="65"/>
      <c r="D32" s="56">
        <f>IF(General!$I$18=1,'Class 1'!A32,0)</f>
        <v>0</v>
      </c>
      <c r="E32" s="55">
        <f>IF(C32&lt;&gt;0,VLOOKUP(C32,General!$A$15:$C$514,2,FALSE),0)</f>
        <v>0</v>
      </c>
      <c r="F32" s="55">
        <f>IF(C32&lt;&gt;0,VLOOKUP(C32,General!$A$15:$C$514,3,FALSE),0)</f>
        <v>0</v>
      </c>
      <c r="G32" s="62"/>
      <c r="H32" s="29">
        <f t="shared" si="16"/>
        <v>0</v>
      </c>
      <c r="N32" s="21"/>
      <c r="O32" s="21"/>
      <c r="P32" s="21"/>
      <c r="Q32" s="21"/>
      <c r="R32" s="113"/>
      <c r="S32" s="21"/>
      <c r="AA32" s="113"/>
      <c r="AB32" s="85"/>
      <c r="AC32" s="21"/>
      <c r="AJ32" s="23">
        <v>27</v>
      </c>
      <c r="AK32" s="24">
        <v>2</v>
      </c>
      <c r="AL32" s="25">
        <f>_xlfn.IFNA(VLOOKUP(AK32,K$139:N$143,4,FALSE),0)</f>
        <v>0</v>
      </c>
      <c r="AM32" s="26">
        <f t="shared" si="2"/>
        <v>0</v>
      </c>
      <c r="AN32" s="26">
        <f t="shared" si="3"/>
        <v>0</v>
      </c>
      <c r="AO32" s="27">
        <f t="shared" si="4"/>
        <v>0</v>
      </c>
    </row>
    <row r="33" spans="1:41" x14ac:dyDescent="0.35">
      <c r="A33" s="28">
        <v>28</v>
      </c>
      <c r="B33" s="51">
        <f>IF(General!$I$18=1,'Class 1'!D33,'Class 1'!C33)</f>
        <v>0</v>
      </c>
      <c r="C33" s="65"/>
      <c r="D33" s="56">
        <f>IF(General!$I$18=1,'Class 1'!A33,0)</f>
        <v>0</v>
      </c>
      <c r="E33" s="55">
        <f>IF(C33&lt;&gt;0,VLOOKUP(C33,General!$A$15:$C$514,2,FALSE),0)</f>
        <v>0</v>
      </c>
      <c r="F33" s="55">
        <f>IF(C33&lt;&gt;0,VLOOKUP(C33,General!$A$15:$C$514,3,FALSE),0)</f>
        <v>0</v>
      </c>
      <c r="G33" s="62"/>
      <c r="H33" s="29">
        <f t="shared" si="16"/>
        <v>0</v>
      </c>
      <c r="N33" s="21"/>
      <c r="O33" s="9">
        <f>IF(General!$I$20=1,General!F8,0)</f>
        <v>0</v>
      </c>
      <c r="P33" s="9"/>
      <c r="Q33" s="21"/>
      <c r="R33" s="113"/>
      <c r="T33" s="21"/>
      <c r="U33" s="21"/>
      <c r="V33" s="21"/>
      <c r="W33" s="21"/>
      <c r="X33" s="9">
        <f>IF(General!$I$20=1,General!F12,0)</f>
        <v>0</v>
      </c>
      <c r="Y33" s="22"/>
      <c r="Z33" s="21"/>
      <c r="AD33" s="33"/>
      <c r="AE33" s="37"/>
      <c r="AF33" s="37"/>
      <c r="AG33" s="37"/>
      <c r="AH33" s="37"/>
      <c r="AJ33" s="23">
        <v>28</v>
      </c>
      <c r="AK33" s="24">
        <v>3</v>
      </c>
      <c r="AL33" s="25">
        <f>_xlfn.IFNA(VLOOKUP(AK33,K$139:N$143,4,FALSE),0)</f>
        <v>0</v>
      </c>
      <c r="AM33" s="26">
        <f t="shared" si="2"/>
        <v>0</v>
      </c>
      <c r="AN33" s="26">
        <f t="shared" si="3"/>
        <v>0</v>
      </c>
      <c r="AO33" s="27">
        <f t="shared" si="4"/>
        <v>0</v>
      </c>
    </row>
    <row r="34" spans="1:41" x14ac:dyDescent="0.35">
      <c r="A34" s="28">
        <v>29</v>
      </c>
      <c r="B34" s="51">
        <f>IF(General!$I$18=1,'Class 1'!D34,'Class 1'!C34)</f>
        <v>0</v>
      </c>
      <c r="C34" s="65"/>
      <c r="D34" s="56">
        <f>IF(General!$I$18=1,'Class 1'!A34,0)</f>
        <v>0</v>
      </c>
      <c r="E34" s="55">
        <f>IF(C34&lt;&gt;0,VLOOKUP(C34,General!$A$15:$C$514,2,FALSE),0)</f>
        <v>0</v>
      </c>
      <c r="F34" s="55">
        <f>IF(C34&lt;&gt;0,VLOOKUP(C34,General!$A$15:$C$514,3,FALSE),0)</f>
        <v>0</v>
      </c>
      <c r="G34" s="62"/>
      <c r="H34" s="29">
        <f t="shared" si="16"/>
        <v>0</v>
      </c>
      <c r="K34" s="30"/>
      <c r="L34" s="30"/>
      <c r="M34" s="30"/>
      <c r="N34" s="12" t="s">
        <v>3</v>
      </c>
      <c r="O34" s="31" t="s">
        <v>4</v>
      </c>
      <c r="P34" s="32" t="s">
        <v>13</v>
      </c>
      <c r="Q34" s="11" t="s">
        <v>2</v>
      </c>
      <c r="R34" s="112" t="s">
        <v>57</v>
      </c>
      <c r="T34" s="34"/>
      <c r="U34" s="34"/>
      <c r="V34" s="34"/>
      <c r="W34" s="12" t="s">
        <v>3</v>
      </c>
      <c r="X34" s="31" t="s">
        <v>4</v>
      </c>
      <c r="Y34" s="32" t="s">
        <v>13</v>
      </c>
      <c r="Z34" s="11" t="s">
        <v>2</v>
      </c>
      <c r="AA34" s="112" t="s">
        <v>57</v>
      </c>
      <c r="AD34" s="33"/>
      <c r="AE34" s="21"/>
      <c r="AF34" s="21"/>
      <c r="AG34" s="21"/>
      <c r="AH34" s="21"/>
      <c r="AJ34" s="23">
        <v>29</v>
      </c>
      <c r="AK34" s="24">
        <v>4</v>
      </c>
      <c r="AL34" s="25">
        <f>_xlfn.IFNA(VLOOKUP(AK34,K$139:N$143,4,FALSE),0)</f>
        <v>0</v>
      </c>
      <c r="AM34" s="26">
        <f t="shared" si="2"/>
        <v>0</v>
      </c>
      <c r="AN34" s="26">
        <f t="shared" si="3"/>
        <v>0</v>
      </c>
      <c r="AO34" s="27">
        <f t="shared" si="4"/>
        <v>0</v>
      </c>
    </row>
    <row r="35" spans="1:41" x14ac:dyDescent="0.35">
      <c r="A35" s="28">
        <v>30</v>
      </c>
      <c r="B35" s="51">
        <f>IF(General!$I$18=1,'Class 1'!D35,'Class 1'!C35)</f>
        <v>0</v>
      </c>
      <c r="C35" s="65"/>
      <c r="D35" s="56">
        <f>IF(General!$I$18=1,'Class 1'!A35,0)</f>
        <v>0</v>
      </c>
      <c r="E35" s="55">
        <f>IF(C35&lt;&gt;0,VLOOKUP(C35,General!$A$15:$C$514,2,FALSE),0)</f>
        <v>0</v>
      </c>
      <c r="F35" s="55">
        <f>IF(C35&lt;&gt;0,VLOOKUP(C35,General!$A$15:$C$514,3,FALSE),0)</f>
        <v>0</v>
      </c>
      <c r="G35" s="62"/>
      <c r="H35" s="29">
        <f t="shared" si="16"/>
        <v>0</v>
      </c>
      <c r="K35" s="144"/>
      <c r="L35" s="145">
        <v>2</v>
      </c>
      <c r="M35" s="145">
        <f>Q35</f>
        <v>0</v>
      </c>
      <c r="N35" s="146">
        <f>VLOOKUP(L35,$A$6:$E$35,2,FALSE)</f>
        <v>0</v>
      </c>
      <c r="O35" s="117">
        <f>VLOOKUP(N35,$B$6:$E$35,4,FALSE)</f>
        <v>0</v>
      </c>
      <c r="P35" s="119"/>
      <c r="Q35" s="120"/>
      <c r="R35" s="147">
        <f t="shared" ref="R35:R40" si="23">_xlfn.IFNA(VLOOKUP(N35,N$122:R$132,5,FALSE),0)</f>
        <v>0</v>
      </c>
      <c r="T35" s="116"/>
      <c r="U35" s="117">
        <f>Z35</f>
        <v>0</v>
      </c>
      <c r="V35" s="117">
        <v>1</v>
      </c>
      <c r="W35" s="118">
        <f>_xlfn.IFNA(VLOOKUP('Class 1'!V35,'Class 1'!K$117:N$121,4,FALSE),0)</f>
        <v>0</v>
      </c>
      <c r="X35" s="117">
        <f t="shared" ref="X35:X40" si="24">_xlfn.IFNA(VLOOKUP(W35,B$6:E$35,4,FALSE),0)</f>
        <v>0</v>
      </c>
      <c r="Y35" s="119"/>
      <c r="Z35" s="120"/>
      <c r="AA35" s="121" t="str">
        <f t="shared" ref="AA35:AA40" si="25">_xlfn.IFNA(VLOOKUP(W35,W$116:AA$119,5,FALSE),0)</f>
        <v>LL</v>
      </c>
      <c r="AD35" s="45"/>
      <c r="AJ35" s="23">
        <v>30</v>
      </c>
      <c r="AK35" s="24">
        <v>5</v>
      </c>
      <c r="AL35" s="25">
        <f>_xlfn.IFNA(VLOOKUP(AK35,K$139:N$143,4,FALSE),0)</f>
        <v>0</v>
      </c>
      <c r="AM35" s="26">
        <f t="shared" si="2"/>
        <v>0</v>
      </c>
      <c r="AN35" s="26">
        <f t="shared" si="3"/>
        <v>0</v>
      </c>
      <c r="AO35" s="27">
        <f t="shared" si="4"/>
        <v>0</v>
      </c>
    </row>
    <row r="36" spans="1:41" x14ac:dyDescent="0.35">
      <c r="A36" s="28">
        <v>31</v>
      </c>
      <c r="B36" s="51">
        <f>IF(General!$I$18=1,'Class 1'!D36,'Class 1'!C36)</f>
        <v>0</v>
      </c>
      <c r="C36" s="65"/>
      <c r="D36" s="56"/>
      <c r="E36" s="55">
        <f>IF(C36&lt;&gt;0,VLOOKUP(C36,General!$A$15:$C$514,2,FALSE),0)</f>
        <v>0</v>
      </c>
      <c r="F36" s="55">
        <f>IF(C36&lt;&gt;0,VLOOKUP(C36,General!$A$15:$C$514,3,FALSE),0)</f>
        <v>0</v>
      </c>
      <c r="G36" s="62"/>
      <c r="H36" s="29">
        <f t="shared" si="16"/>
        <v>0</v>
      </c>
      <c r="K36" s="122"/>
      <c r="L36" s="148">
        <v>9</v>
      </c>
      <c r="M36" s="148">
        <f>Q36</f>
        <v>0</v>
      </c>
      <c r="N36" s="149">
        <f t="shared" ref="N36:N40" si="26">VLOOKUP(L36,$A$6:$E$35,2,FALSE)</f>
        <v>0</v>
      </c>
      <c r="O36" s="123">
        <f t="shared" ref="O36:O40" si="27">VLOOKUP(N36,$B$6:$E$35,4,FALSE)</f>
        <v>0</v>
      </c>
      <c r="P36" s="125"/>
      <c r="Q36" s="126"/>
      <c r="R36" s="150">
        <f t="shared" si="23"/>
        <v>0</v>
      </c>
      <c r="T36" s="122"/>
      <c r="U36" s="123">
        <f>Z36</f>
        <v>0</v>
      </c>
      <c r="V36" s="123">
        <v>2</v>
      </c>
      <c r="W36" s="124">
        <f>_xlfn.IFNA(VLOOKUP('Class 1'!V36,'Class 1'!K$117:N$121,4,FALSE),0)</f>
        <v>0</v>
      </c>
      <c r="X36" s="123">
        <f t="shared" si="24"/>
        <v>0</v>
      </c>
      <c r="Y36" s="125"/>
      <c r="Z36" s="126"/>
      <c r="AA36" s="142" t="str">
        <f t="shared" si="25"/>
        <v>LL</v>
      </c>
      <c r="AD36" s="46"/>
      <c r="AJ36" s="23">
        <v>31</v>
      </c>
      <c r="AK36" s="24"/>
      <c r="AL36" s="25">
        <f t="shared" ref="AL36:AL67" si="28">IF(B36&gt;0,B36,0)</f>
        <v>0</v>
      </c>
      <c r="AM36" s="26">
        <f t="shared" ref="AM36:AM67" si="29">E36</f>
        <v>0</v>
      </c>
      <c r="AN36" s="26">
        <f t="shared" ref="AN36:AN67" si="30">F36</f>
        <v>0</v>
      </c>
      <c r="AO36" s="27">
        <f t="shared" ref="AO36:AO67" si="31">G36</f>
        <v>0</v>
      </c>
    </row>
    <row r="37" spans="1:41" x14ac:dyDescent="0.35">
      <c r="A37" s="28">
        <v>32</v>
      </c>
      <c r="B37" s="51">
        <f>IF(General!$I$18=1,'Class 1'!D37,'Class 1'!C37)</f>
        <v>0</v>
      </c>
      <c r="C37" s="65"/>
      <c r="D37" s="56"/>
      <c r="E37" s="55">
        <f>IF(C37&lt;&gt;0,VLOOKUP(C37,General!$A$15:$C$514,2,FALSE),0)</f>
        <v>0</v>
      </c>
      <c r="F37" s="55">
        <f>IF(C37&lt;&gt;0,VLOOKUP(C37,General!$A$15:$C$514,3,FALSE),0)</f>
        <v>0</v>
      </c>
      <c r="G37" s="62"/>
      <c r="H37" s="29">
        <f t="shared" si="16"/>
        <v>0</v>
      </c>
      <c r="K37" s="151" t="s">
        <v>44</v>
      </c>
      <c r="L37" s="148">
        <v>12</v>
      </c>
      <c r="M37" s="148">
        <f>Q37</f>
        <v>0</v>
      </c>
      <c r="N37" s="149">
        <f t="shared" si="26"/>
        <v>0</v>
      </c>
      <c r="O37" s="123">
        <f t="shared" si="27"/>
        <v>0</v>
      </c>
      <c r="P37" s="125"/>
      <c r="Q37" s="126"/>
      <c r="R37" s="150">
        <f t="shared" si="23"/>
        <v>0</v>
      </c>
      <c r="T37" s="128" t="s">
        <v>11</v>
      </c>
      <c r="U37" s="123">
        <f>Z37</f>
        <v>0</v>
      </c>
      <c r="V37" s="123">
        <v>3</v>
      </c>
      <c r="W37" s="124">
        <f>_xlfn.IFNA(VLOOKUP('Class 1'!V37,'Class 1'!K$117:N$121,4,FALSE),0)</f>
        <v>0</v>
      </c>
      <c r="X37" s="123">
        <f t="shared" si="24"/>
        <v>0</v>
      </c>
      <c r="Y37" s="125"/>
      <c r="Z37" s="126"/>
      <c r="AA37" s="142" t="str">
        <f t="shared" si="25"/>
        <v>LL</v>
      </c>
      <c r="AD37" s="46"/>
      <c r="AJ37" s="23">
        <v>32</v>
      </c>
      <c r="AK37" s="24"/>
      <c r="AL37" s="25">
        <f t="shared" si="28"/>
        <v>0</v>
      </c>
      <c r="AM37" s="26">
        <f t="shared" si="29"/>
        <v>0</v>
      </c>
      <c r="AN37" s="26">
        <f t="shared" si="30"/>
        <v>0</v>
      </c>
      <c r="AO37" s="27">
        <f t="shared" si="31"/>
        <v>0</v>
      </c>
    </row>
    <row r="38" spans="1:41" x14ac:dyDescent="0.35">
      <c r="A38" s="28">
        <v>33</v>
      </c>
      <c r="B38" s="51">
        <f>IF(General!$I$18=1,'Class 1'!D38,'Class 1'!C38)</f>
        <v>0</v>
      </c>
      <c r="C38" s="65"/>
      <c r="D38" s="56"/>
      <c r="E38" s="55">
        <f>IF(C38&lt;&gt;0,VLOOKUP(C38,General!$A$15:$C$514,2,FALSE),0)</f>
        <v>0</v>
      </c>
      <c r="F38" s="55">
        <f>IF(C38&lt;&gt;0,VLOOKUP(C38,General!$A$15:$C$514,3,FALSE),0)</f>
        <v>0</v>
      </c>
      <c r="G38" s="62"/>
      <c r="H38" s="29">
        <f t="shared" si="16"/>
        <v>0</v>
      </c>
      <c r="K38" s="152"/>
      <c r="L38" s="148">
        <v>19</v>
      </c>
      <c r="M38" s="148">
        <f t="shared" ref="M38:M39" si="32">Q38</f>
        <v>0</v>
      </c>
      <c r="N38" s="149">
        <f t="shared" si="26"/>
        <v>0</v>
      </c>
      <c r="O38" s="123">
        <f t="shared" si="27"/>
        <v>0</v>
      </c>
      <c r="P38" s="125"/>
      <c r="Q38" s="126"/>
      <c r="R38" s="150">
        <f t="shared" si="23"/>
        <v>0</v>
      </c>
      <c r="T38" s="129"/>
      <c r="U38" s="123">
        <f t="shared" ref="U38:U39" si="33">Z38</f>
        <v>0</v>
      </c>
      <c r="V38" s="123">
        <v>4</v>
      </c>
      <c r="W38" s="124">
        <f>_xlfn.IFNA(VLOOKUP('Class 1'!V38,'Class 1'!K$117:N$121,4,FALSE),0)</f>
        <v>0</v>
      </c>
      <c r="X38" s="123">
        <f t="shared" si="24"/>
        <v>0</v>
      </c>
      <c r="Y38" s="125"/>
      <c r="Z38" s="126"/>
      <c r="AA38" s="142" t="str">
        <f t="shared" si="25"/>
        <v>LL</v>
      </c>
      <c r="AD38" s="46"/>
      <c r="AJ38" s="23">
        <v>33</v>
      </c>
      <c r="AK38" s="24"/>
      <c r="AL38" s="25">
        <f t="shared" si="28"/>
        <v>0</v>
      </c>
      <c r="AM38" s="26">
        <f t="shared" si="29"/>
        <v>0</v>
      </c>
      <c r="AN38" s="26">
        <f t="shared" si="30"/>
        <v>0</v>
      </c>
      <c r="AO38" s="27">
        <f t="shared" si="31"/>
        <v>0</v>
      </c>
    </row>
    <row r="39" spans="1:41" x14ac:dyDescent="0.35">
      <c r="A39" s="28">
        <v>34</v>
      </c>
      <c r="B39" s="51">
        <f>IF(General!$I$18=1,'Class 1'!D39,'Class 1'!C39)</f>
        <v>0</v>
      </c>
      <c r="C39" s="65"/>
      <c r="D39" s="56"/>
      <c r="E39" s="55">
        <f>IF(C39&lt;&gt;0,VLOOKUP(C39,General!$A$15:$C$514,2,FALSE),0)</f>
        <v>0</v>
      </c>
      <c r="F39" s="55">
        <f>IF(C39&lt;&gt;0,VLOOKUP(C39,General!$A$15:$C$514,3,FALSE),0)</f>
        <v>0</v>
      </c>
      <c r="G39" s="62"/>
      <c r="H39" s="29">
        <f t="shared" si="16"/>
        <v>0</v>
      </c>
      <c r="K39" s="152"/>
      <c r="L39" s="148">
        <v>22</v>
      </c>
      <c r="M39" s="148">
        <f t="shared" si="32"/>
        <v>0</v>
      </c>
      <c r="N39" s="149">
        <f t="shared" si="26"/>
        <v>0</v>
      </c>
      <c r="O39" s="123">
        <f t="shared" si="27"/>
        <v>0</v>
      </c>
      <c r="P39" s="125"/>
      <c r="Q39" s="126"/>
      <c r="R39" s="150">
        <f t="shared" si="23"/>
        <v>0</v>
      </c>
      <c r="T39" s="129"/>
      <c r="U39" s="123">
        <f t="shared" si="33"/>
        <v>0</v>
      </c>
      <c r="V39" s="123">
        <v>5</v>
      </c>
      <c r="W39" s="124">
        <f>_xlfn.IFNA(VLOOKUP('Class 1'!V39,'Class 1'!K$117:N$121,4,FALSE),0)</f>
        <v>0</v>
      </c>
      <c r="X39" s="123">
        <f t="shared" si="24"/>
        <v>0</v>
      </c>
      <c r="Y39" s="125"/>
      <c r="Z39" s="126"/>
      <c r="AA39" s="142" t="str">
        <f t="shared" si="25"/>
        <v>LL</v>
      </c>
      <c r="AD39" s="46"/>
      <c r="AJ39" s="23">
        <v>34</v>
      </c>
      <c r="AK39" s="24"/>
      <c r="AL39" s="25">
        <f t="shared" si="28"/>
        <v>0</v>
      </c>
      <c r="AM39" s="26">
        <f t="shared" si="29"/>
        <v>0</v>
      </c>
      <c r="AN39" s="26">
        <f t="shared" si="30"/>
        <v>0</v>
      </c>
      <c r="AO39" s="27">
        <f t="shared" si="31"/>
        <v>0</v>
      </c>
    </row>
    <row r="40" spans="1:41" x14ac:dyDescent="0.35">
      <c r="A40" s="28">
        <v>35</v>
      </c>
      <c r="B40" s="51">
        <f>IF(General!$I$18=1,'Class 1'!D40,'Class 1'!C40)</f>
        <v>0</v>
      </c>
      <c r="C40" s="65"/>
      <c r="D40" s="56"/>
      <c r="E40" s="55">
        <f>IF(C40&lt;&gt;0,VLOOKUP(C40,General!$A$15:$C$514,2,FALSE),0)</f>
        <v>0</v>
      </c>
      <c r="F40" s="55">
        <f>IF(C40&lt;&gt;0,VLOOKUP(C40,General!$A$15:$C$514,3,FALSE),0)</f>
        <v>0</v>
      </c>
      <c r="G40" s="62"/>
      <c r="H40" s="29">
        <f t="shared" si="16"/>
        <v>0</v>
      </c>
      <c r="K40" s="153"/>
      <c r="L40" s="154">
        <v>29</v>
      </c>
      <c r="M40" s="154">
        <f>Q40</f>
        <v>0</v>
      </c>
      <c r="N40" s="155">
        <f t="shared" si="26"/>
        <v>0</v>
      </c>
      <c r="O40" s="131">
        <f t="shared" si="27"/>
        <v>0</v>
      </c>
      <c r="P40" s="133"/>
      <c r="Q40" s="134"/>
      <c r="R40" s="156">
        <f t="shared" si="23"/>
        <v>0</v>
      </c>
      <c r="T40" s="130"/>
      <c r="U40" s="131">
        <f>Z40</f>
        <v>0</v>
      </c>
      <c r="V40" s="131">
        <v>2</v>
      </c>
      <c r="W40" s="132">
        <f>_xlfn.IFNA(IF(General!$I$19=1,VLOOKUP('Class 1'!V40,'Class 1'!L$122:N$132,3,FALSE),VLOOKUP('Class 1'!V40,'Class 1'!K$122:N$126,4,FALSE)),0)</f>
        <v>0</v>
      </c>
      <c r="X40" s="131">
        <f t="shared" si="24"/>
        <v>0</v>
      </c>
      <c r="Y40" s="133"/>
      <c r="Z40" s="134"/>
      <c r="AA40" s="143" t="str">
        <f t="shared" si="25"/>
        <v>LL</v>
      </c>
      <c r="AD40" s="47"/>
      <c r="AJ40" s="23">
        <v>35</v>
      </c>
      <c r="AK40" s="24"/>
      <c r="AL40" s="25">
        <f t="shared" si="28"/>
        <v>0</v>
      </c>
      <c r="AM40" s="26">
        <f t="shared" si="29"/>
        <v>0</v>
      </c>
      <c r="AN40" s="26">
        <f t="shared" si="30"/>
        <v>0</v>
      </c>
      <c r="AO40" s="27">
        <f t="shared" si="31"/>
        <v>0</v>
      </c>
    </row>
    <row r="41" spans="1:41" x14ac:dyDescent="0.35">
      <c r="A41" s="28">
        <v>36</v>
      </c>
      <c r="B41" s="51">
        <f>IF(General!$I$18=1,'Class 1'!D41,'Class 1'!C41)</f>
        <v>0</v>
      </c>
      <c r="C41" s="65"/>
      <c r="D41" s="56"/>
      <c r="E41" s="55">
        <f>IF(C41&lt;&gt;0,VLOOKUP(C41,General!$A$15:$C$514,2,FALSE),0)</f>
        <v>0</v>
      </c>
      <c r="F41" s="55">
        <f>IF(C41&lt;&gt;0,VLOOKUP(C41,General!$A$15:$C$514,3,FALSE),0)</f>
        <v>0</v>
      </c>
      <c r="G41" s="62"/>
      <c r="H41" s="29">
        <f t="shared" si="16"/>
        <v>0</v>
      </c>
      <c r="AJ41" s="23">
        <v>36</v>
      </c>
      <c r="AK41" s="24"/>
      <c r="AL41" s="25">
        <f t="shared" si="28"/>
        <v>0</v>
      </c>
      <c r="AM41" s="26">
        <f t="shared" si="29"/>
        <v>0</v>
      </c>
      <c r="AN41" s="26">
        <f t="shared" si="30"/>
        <v>0</v>
      </c>
      <c r="AO41" s="27">
        <f t="shared" si="31"/>
        <v>0</v>
      </c>
    </row>
    <row r="42" spans="1:41" x14ac:dyDescent="0.35">
      <c r="A42" s="28">
        <v>37</v>
      </c>
      <c r="B42" s="51">
        <f>IF(General!$I$18=1,'Class 1'!D42,'Class 1'!C42)</f>
        <v>0</v>
      </c>
      <c r="C42" s="65"/>
      <c r="D42" s="56"/>
      <c r="E42" s="55">
        <f>IF(C42&lt;&gt;0,VLOOKUP(C42,General!$A$15:$C$514,2,FALSE),0)</f>
        <v>0</v>
      </c>
      <c r="F42" s="55">
        <f>IF(C42&lt;&gt;0,VLOOKUP(C42,General!$A$15:$C$514,3,FALSE),0)</f>
        <v>0</v>
      </c>
      <c r="G42" s="62"/>
      <c r="H42" s="29">
        <f t="shared" si="16"/>
        <v>0</v>
      </c>
      <c r="N42" s="21"/>
      <c r="O42" s="9">
        <f>IF(General!$I$20=1,General!F9,0)</f>
        <v>0</v>
      </c>
      <c r="P42" s="9"/>
      <c r="Q42" s="21"/>
      <c r="R42" s="113"/>
      <c r="AJ42" s="23">
        <v>37</v>
      </c>
      <c r="AK42" s="24"/>
      <c r="AL42" s="25">
        <f t="shared" si="28"/>
        <v>0</v>
      </c>
      <c r="AM42" s="26">
        <f t="shared" si="29"/>
        <v>0</v>
      </c>
      <c r="AN42" s="26">
        <f t="shared" si="30"/>
        <v>0</v>
      </c>
      <c r="AO42" s="27">
        <f t="shared" si="31"/>
        <v>0</v>
      </c>
    </row>
    <row r="43" spans="1:41" x14ac:dyDescent="0.35">
      <c r="A43" s="28">
        <v>38</v>
      </c>
      <c r="B43" s="51">
        <f>IF(General!$I$18=1,'Class 1'!D43,'Class 1'!C43)</f>
        <v>0</v>
      </c>
      <c r="C43" s="65"/>
      <c r="D43" s="56"/>
      <c r="E43" s="55">
        <f>IF(C43&lt;&gt;0,VLOOKUP(C43,General!$A$15:$C$514,2,FALSE),0)</f>
        <v>0</v>
      </c>
      <c r="F43" s="55">
        <f>IF(C43&lt;&gt;0,VLOOKUP(C43,General!$A$15:$C$514,3,FALSE),0)</f>
        <v>0</v>
      </c>
      <c r="G43" s="62"/>
      <c r="H43" s="29">
        <f t="shared" si="16"/>
        <v>0</v>
      </c>
      <c r="K43" s="30"/>
      <c r="L43" s="30"/>
      <c r="M43" s="30"/>
      <c r="N43" s="12" t="s">
        <v>3</v>
      </c>
      <c r="O43" s="31" t="s">
        <v>4</v>
      </c>
      <c r="P43" s="32" t="s">
        <v>13</v>
      </c>
      <c r="Q43" s="11" t="s">
        <v>2</v>
      </c>
      <c r="R43" s="112" t="s">
        <v>57</v>
      </c>
      <c r="AJ43" s="23">
        <v>38</v>
      </c>
      <c r="AK43" s="24"/>
      <c r="AL43" s="25">
        <f t="shared" si="28"/>
        <v>0</v>
      </c>
      <c r="AM43" s="26">
        <f t="shared" si="29"/>
        <v>0</v>
      </c>
      <c r="AN43" s="26">
        <f t="shared" si="30"/>
        <v>0</v>
      </c>
      <c r="AO43" s="27">
        <f t="shared" si="31"/>
        <v>0</v>
      </c>
    </row>
    <row r="44" spans="1:41" x14ac:dyDescent="0.35">
      <c r="A44" s="28">
        <v>39</v>
      </c>
      <c r="B44" s="51">
        <f>IF(General!$I$18=1,'Class 1'!D44,'Class 1'!C44)</f>
        <v>0</v>
      </c>
      <c r="C44" s="65"/>
      <c r="D44" s="56"/>
      <c r="E44" s="55">
        <f>IF(C44&lt;&gt;0,VLOOKUP(C44,General!$A$15:$C$514,2,FALSE),0)</f>
        <v>0</v>
      </c>
      <c r="F44" s="55">
        <f>IF(C44&lt;&gt;0,VLOOKUP(C44,General!$A$15:$C$514,3,FALSE),0)</f>
        <v>0</v>
      </c>
      <c r="G44" s="62"/>
      <c r="H44" s="29">
        <f t="shared" si="16"/>
        <v>0</v>
      </c>
      <c r="K44" s="144"/>
      <c r="L44" s="145">
        <v>3</v>
      </c>
      <c r="M44" s="145">
        <f>Q44</f>
        <v>0</v>
      </c>
      <c r="N44" s="146">
        <f>VLOOKUP(L44,$A$6:$E$35,2,FALSE)</f>
        <v>0</v>
      </c>
      <c r="O44" s="117">
        <f>VLOOKUP(N44,$B$6:$E$35,4,FALSE)</f>
        <v>0</v>
      </c>
      <c r="P44" s="119"/>
      <c r="Q44" s="120"/>
      <c r="R44" s="147">
        <f t="shared" ref="R44:R49" si="34">_xlfn.IFNA(VLOOKUP(N44,N$122:R$132,5,FALSE),0)</f>
        <v>0</v>
      </c>
      <c r="AJ44" s="23">
        <v>39</v>
      </c>
      <c r="AK44" s="24"/>
      <c r="AL44" s="25">
        <f t="shared" si="28"/>
        <v>0</v>
      </c>
      <c r="AM44" s="26">
        <f t="shared" si="29"/>
        <v>0</v>
      </c>
      <c r="AN44" s="26">
        <f t="shared" si="30"/>
        <v>0</v>
      </c>
      <c r="AO44" s="27">
        <f t="shared" si="31"/>
        <v>0</v>
      </c>
    </row>
    <row r="45" spans="1:41" x14ac:dyDescent="0.35">
      <c r="A45" s="28">
        <v>40</v>
      </c>
      <c r="B45" s="51">
        <f>IF(General!$I$18=1,'Class 1'!D45,'Class 1'!C45)</f>
        <v>0</v>
      </c>
      <c r="C45" s="65"/>
      <c r="D45" s="56"/>
      <c r="E45" s="55">
        <f>IF(C45&lt;&gt;0,VLOOKUP(C45,General!$A$15:$C$514,2,FALSE),0)</f>
        <v>0</v>
      </c>
      <c r="F45" s="55">
        <f>IF(C45&lt;&gt;0,VLOOKUP(C45,General!$A$15:$C$514,3,FALSE),0)</f>
        <v>0</v>
      </c>
      <c r="G45" s="62"/>
      <c r="H45" s="29">
        <f t="shared" si="16"/>
        <v>0</v>
      </c>
      <c r="K45" s="122"/>
      <c r="L45" s="148">
        <v>8</v>
      </c>
      <c r="M45" s="148">
        <f>Q45</f>
        <v>0</v>
      </c>
      <c r="N45" s="149">
        <f t="shared" ref="N45:N49" si="35">VLOOKUP(L45,$A$6:$E$35,2,FALSE)</f>
        <v>0</v>
      </c>
      <c r="O45" s="123">
        <f t="shared" ref="O45:O49" si="36">VLOOKUP(N45,$B$6:$E$35,4,FALSE)</f>
        <v>0</v>
      </c>
      <c r="P45" s="125"/>
      <c r="Q45" s="126"/>
      <c r="R45" s="150">
        <f t="shared" si="34"/>
        <v>0</v>
      </c>
      <c r="AJ45" s="23">
        <v>40</v>
      </c>
      <c r="AK45" s="24"/>
      <c r="AL45" s="25">
        <f t="shared" si="28"/>
        <v>0</v>
      </c>
      <c r="AM45" s="26">
        <f t="shared" si="29"/>
        <v>0</v>
      </c>
      <c r="AN45" s="26">
        <f t="shared" si="30"/>
        <v>0</v>
      </c>
      <c r="AO45" s="27">
        <f t="shared" si="31"/>
        <v>0</v>
      </c>
    </row>
    <row r="46" spans="1:41" x14ac:dyDescent="0.35">
      <c r="A46" s="28">
        <v>41</v>
      </c>
      <c r="B46" s="51">
        <f>IF(General!$I$18=1,'Class 1'!D46,'Class 1'!C46)</f>
        <v>0</v>
      </c>
      <c r="C46" s="65"/>
      <c r="D46" s="56"/>
      <c r="E46" s="55">
        <f>IF(C46&lt;&gt;0,VLOOKUP(C46,General!$A$15:$C$514,2,FALSE),0)</f>
        <v>0</v>
      </c>
      <c r="F46" s="55">
        <f>IF(C46&lt;&gt;0,VLOOKUP(C46,General!$A$15:$C$514,3,FALSE),0)</f>
        <v>0</v>
      </c>
      <c r="G46" s="62"/>
      <c r="H46" s="29">
        <f t="shared" si="16"/>
        <v>0</v>
      </c>
      <c r="K46" s="151" t="s">
        <v>45</v>
      </c>
      <c r="L46" s="148">
        <v>13</v>
      </c>
      <c r="M46" s="148">
        <f>Q46</f>
        <v>0</v>
      </c>
      <c r="N46" s="149">
        <f t="shared" si="35"/>
        <v>0</v>
      </c>
      <c r="O46" s="123">
        <f t="shared" si="36"/>
        <v>0</v>
      </c>
      <c r="P46" s="125"/>
      <c r="Q46" s="126"/>
      <c r="R46" s="150">
        <f t="shared" si="34"/>
        <v>0</v>
      </c>
      <c r="AJ46" s="23">
        <v>41</v>
      </c>
      <c r="AK46" s="24"/>
      <c r="AL46" s="25">
        <f t="shared" si="28"/>
        <v>0</v>
      </c>
      <c r="AM46" s="26">
        <f t="shared" si="29"/>
        <v>0</v>
      </c>
      <c r="AN46" s="26">
        <f t="shared" si="30"/>
        <v>0</v>
      </c>
      <c r="AO46" s="27">
        <f t="shared" si="31"/>
        <v>0</v>
      </c>
    </row>
    <row r="47" spans="1:41" x14ac:dyDescent="0.35">
      <c r="A47" s="28">
        <v>42</v>
      </c>
      <c r="B47" s="51">
        <f>IF(General!$I$18=1,'Class 1'!D47,'Class 1'!C47)</f>
        <v>0</v>
      </c>
      <c r="C47" s="65"/>
      <c r="D47" s="56"/>
      <c r="E47" s="55">
        <f>IF(C47&lt;&gt;0,VLOOKUP(C47,General!$A$15:$C$514,2,FALSE),0)</f>
        <v>0</v>
      </c>
      <c r="F47" s="55">
        <f>IF(C47&lt;&gt;0,VLOOKUP(C47,General!$A$15:$C$514,3,FALSE),0)</f>
        <v>0</v>
      </c>
      <c r="G47" s="62"/>
      <c r="H47" s="29">
        <f t="shared" si="16"/>
        <v>0</v>
      </c>
      <c r="K47" s="152"/>
      <c r="L47" s="148">
        <v>18</v>
      </c>
      <c r="M47" s="148">
        <f t="shared" ref="M47:M48" si="37">Q47</f>
        <v>0</v>
      </c>
      <c r="N47" s="149">
        <f t="shared" si="35"/>
        <v>0</v>
      </c>
      <c r="O47" s="123">
        <f t="shared" si="36"/>
        <v>0</v>
      </c>
      <c r="P47" s="125"/>
      <c r="Q47" s="126"/>
      <c r="R47" s="150">
        <f t="shared" si="34"/>
        <v>0</v>
      </c>
      <c r="AJ47" s="23">
        <v>42</v>
      </c>
      <c r="AK47" s="24"/>
      <c r="AL47" s="25">
        <f t="shared" si="28"/>
        <v>0</v>
      </c>
      <c r="AM47" s="26">
        <f t="shared" si="29"/>
        <v>0</v>
      </c>
      <c r="AN47" s="26">
        <f t="shared" si="30"/>
        <v>0</v>
      </c>
      <c r="AO47" s="27">
        <f t="shared" si="31"/>
        <v>0</v>
      </c>
    </row>
    <row r="48" spans="1:41" x14ac:dyDescent="0.35">
      <c r="A48" s="28">
        <v>43</v>
      </c>
      <c r="B48" s="51">
        <f>IF(General!$I$18=1,'Class 1'!D48,'Class 1'!C48)</f>
        <v>0</v>
      </c>
      <c r="C48" s="65"/>
      <c r="D48" s="56"/>
      <c r="E48" s="55">
        <f>IF(C48&lt;&gt;0,VLOOKUP(C48,General!$A$15:$C$514,2,FALSE),0)</f>
        <v>0</v>
      </c>
      <c r="F48" s="55">
        <f>IF(C48&lt;&gt;0,VLOOKUP(C48,General!$A$15:$C$514,3,FALSE),0)</f>
        <v>0</v>
      </c>
      <c r="G48" s="62"/>
      <c r="H48" s="29">
        <f t="shared" si="16"/>
        <v>0</v>
      </c>
      <c r="K48" s="152"/>
      <c r="L48" s="148">
        <v>23</v>
      </c>
      <c r="M48" s="148">
        <f t="shared" si="37"/>
        <v>0</v>
      </c>
      <c r="N48" s="149">
        <f t="shared" si="35"/>
        <v>0</v>
      </c>
      <c r="O48" s="123">
        <f t="shared" si="36"/>
        <v>0</v>
      </c>
      <c r="P48" s="125"/>
      <c r="Q48" s="126"/>
      <c r="R48" s="150">
        <f t="shared" si="34"/>
        <v>0</v>
      </c>
      <c r="AJ48" s="23">
        <v>43</v>
      </c>
      <c r="AK48" s="24"/>
      <c r="AL48" s="25">
        <f t="shared" si="28"/>
        <v>0</v>
      </c>
      <c r="AM48" s="26">
        <f t="shared" si="29"/>
        <v>0</v>
      </c>
      <c r="AN48" s="26">
        <f t="shared" si="30"/>
        <v>0</v>
      </c>
      <c r="AO48" s="27">
        <f t="shared" si="31"/>
        <v>0</v>
      </c>
    </row>
    <row r="49" spans="1:41" x14ac:dyDescent="0.35">
      <c r="A49" s="28">
        <v>44</v>
      </c>
      <c r="B49" s="51">
        <f>IF(General!$I$18=1,'Class 1'!D49,'Class 1'!C49)</f>
        <v>0</v>
      </c>
      <c r="C49" s="65"/>
      <c r="D49" s="56"/>
      <c r="E49" s="55">
        <f>IF(C49&lt;&gt;0,VLOOKUP(C49,General!$A$15:$C$514,2,FALSE),0)</f>
        <v>0</v>
      </c>
      <c r="F49" s="55">
        <f>IF(C49&lt;&gt;0,VLOOKUP(C49,General!$A$15:$C$514,3,FALSE),0)</f>
        <v>0</v>
      </c>
      <c r="G49" s="62"/>
      <c r="H49" s="29">
        <f t="shared" si="16"/>
        <v>0</v>
      </c>
      <c r="K49" s="153"/>
      <c r="L49" s="154">
        <v>28</v>
      </c>
      <c r="M49" s="154">
        <f>Q49</f>
        <v>0</v>
      </c>
      <c r="N49" s="155">
        <f t="shared" si="35"/>
        <v>0</v>
      </c>
      <c r="O49" s="131">
        <f t="shared" si="36"/>
        <v>0</v>
      </c>
      <c r="P49" s="133"/>
      <c r="Q49" s="134"/>
      <c r="R49" s="156">
        <f t="shared" si="34"/>
        <v>0</v>
      </c>
      <c r="AJ49" s="23">
        <v>44</v>
      </c>
      <c r="AK49" s="24"/>
      <c r="AL49" s="25">
        <f t="shared" si="28"/>
        <v>0</v>
      </c>
      <c r="AM49" s="26">
        <f t="shared" si="29"/>
        <v>0</v>
      </c>
      <c r="AN49" s="26">
        <f t="shared" si="30"/>
        <v>0</v>
      </c>
      <c r="AO49" s="27">
        <f t="shared" si="31"/>
        <v>0</v>
      </c>
    </row>
    <row r="50" spans="1:41" x14ac:dyDescent="0.35">
      <c r="A50" s="28">
        <v>45</v>
      </c>
      <c r="B50" s="51">
        <f>IF(General!$I$18=1,'Class 1'!D50,'Class 1'!C50)</f>
        <v>0</v>
      </c>
      <c r="C50" s="65"/>
      <c r="D50" s="56"/>
      <c r="E50" s="55">
        <f>IF(C50&lt;&gt;0,VLOOKUP(C50,General!$A$15:$C$514,2,FALSE),0)</f>
        <v>0</v>
      </c>
      <c r="F50" s="55">
        <f>IF(C50&lt;&gt;0,VLOOKUP(C50,General!$A$15:$C$514,3,FALSE),0)</f>
        <v>0</v>
      </c>
      <c r="G50" s="62"/>
      <c r="H50" s="29">
        <f t="shared" si="16"/>
        <v>0</v>
      </c>
      <c r="AJ50" s="23">
        <v>45</v>
      </c>
      <c r="AK50" s="24"/>
      <c r="AL50" s="25">
        <f t="shared" si="28"/>
        <v>0</v>
      </c>
      <c r="AM50" s="26">
        <f t="shared" si="29"/>
        <v>0</v>
      </c>
      <c r="AN50" s="26">
        <f t="shared" si="30"/>
        <v>0</v>
      </c>
      <c r="AO50" s="27">
        <f t="shared" si="31"/>
        <v>0</v>
      </c>
    </row>
    <row r="51" spans="1:41" x14ac:dyDescent="0.35">
      <c r="A51" s="28">
        <v>46</v>
      </c>
      <c r="B51" s="51">
        <f>IF(General!$I$18=1,'Class 1'!D51,'Class 1'!C51)</f>
        <v>0</v>
      </c>
      <c r="C51" s="65"/>
      <c r="D51" s="56"/>
      <c r="E51" s="55">
        <f>IF(C51&lt;&gt;0,VLOOKUP(C51,General!$A$15:$C$514,2,FALSE),0)</f>
        <v>0</v>
      </c>
      <c r="F51" s="55">
        <f>IF(C51&lt;&gt;0,VLOOKUP(C51,General!$A$15:$C$514,3,FALSE),0)</f>
        <v>0</v>
      </c>
      <c r="G51" s="62"/>
      <c r="H51" s="29">
        <f t="shared" si="16"/>
        <v>0</v>
      </c>
      <c r="AJ51" s="23">
        <v>46</v>
      </c>
      <c r="AK51" s="24"/>
      <c r="AL51" s="25">
        <f t="shared" si="28"/>
        <v>0</v>
      </c>
      <c r="AM51" s="26">
        <f t="shared" si="29"/>
        <v>0</v>
      </c>
      <c r="AN51" s="26">
        <f t="shared" si="30"/>
        <v>0</v>
      </c>
      <c r="AO51" s="27">
        <f t="shared" si="31"/>
        <v>0</v>
      </c>
    </row>
    <row r="52" spans="1:41" x14ac:dyDescent="0.35">
      <c r="A52" s="28">
        <v>47</v>
      </c>
      <c r="B52" s="51">
        <f>IF(General!$I$18=1,'Class 1'!D52,'Class 1'!C52)</f>
        <v>0</v>
      </c>
      <c r="C52" s="65"/>
      <c r="D52" s="56"/>
      <c r="E52" s="55">
        <f>IF(C52&lt;&gt;0,VLOOKUP(C52,General!$A$15:$C$514,2,FALSE),0)</f>
        <v>0</v>
      </c>
      <c r="F52" s="55">
        <f>IF(C52&lt;&gt;0,VLOOKUP(C52,General!$A$15:$C$514,3,FALSE),0)</f>
        <v>0</v>
      </c>
      <c r="G52" s="62"/>
      <c r="H52" s="29">
        <f t="shared" si="16"/>
        <v>0</v>
      </c>
      <c r="AJ52" s="23">
        <v>47</v>
      </c>
      <c r="AK52" s="24"/>
      <c r="AL52" s="25">
        <f t="shared" si="28"/>
        <v>0</v>
      </c>
      <c r="AM52" s="26">
        <f t="shared" si="29"/>
        <v>0</v>
      </c>
      <c r="AN52" s="26">
        <f t="shared" si="30"/>
        <v>0</v>
      </c>
      <c r="AO52" s="27">
        <f t="shared" si="31"/>
        <v>0</v>
      </c>
    </row>
    <row r="53" spans="1:41" x14ac:dyDescent="0.35">
      <c r="A53" s="28">
        <v>48</v>
      </c>
      <c r="B53" s="51">
        <f>IF(General!$I$18=1,'Class 1'!D53,'Class 1'!C53)</f>
        <v>0</v>
      </c>
      <c r="C53" s="65"/>
      <c r="D53" s="56"/>
      <c r="E53" s="55">
        <f>IF(C53&lt;&gt;0,VLOOKUP(C53,General!$A$15:$C$514,2,FALSE),0)</f>
        <v>0</v>
      </c>
      <c r="F53" s="55">
        <f>IF(C53&lt;&gt;0,VLOOKUP(C53,General!$A$15:$C$514,3,FALSE),0)</f>
        <v>0</v>
      </c>
      <c r="G53" s="62"/>
      <c r="H53" s="29">
        <f t="shared" si="16"/>
        <v>0</v>
      </c>
      <c r="AJ53" s="23">
        <v>48</v>
      </c>
      <c r="AK53" s="24"/>
      <c r="AL53" s="25">
        <f t="shared" si="28"/>
        <v>0</v>
      </c>
      <c r="AM53" s="26">
        <f t="shared" si="29"/>
        <v>0</v>
      </c>
      <c r="AN53" s="26">
        <f t="shared" si="30"/>
        <v>0</v>
      </c>
      <c r="AO53" s="27">
        <f t="shared" si="31"/>
        <v>0</v>
      </c>
    </row>
    <row r="54" spans="1:41" x14ac:dyDescent="0.35">
      <c r="A54" s="28">
        <v>49</v>
      </c>
      <c r="B54" s="51">
        <f>IF(General!$I$18=1,'Class 1'!D54,'Class 1'!C54)</f>
        <v>0</v>
      </c>
      <c r="C54" s="65"/>
      <c r="D54" s="56"/>
      <c r="E54" s="55">
        <f>IF(C54&lt;&gt;0,VLOOKUP(C54,General!$A$15:$C$514,2,FALSE),0)</f>
        <v>0</v>
      </c>
      <c r="F54" s="55">
        <f>IF(C54&lt;&gt;0,VLOOKUP(C54,General!$A$15:$C$514,3,FALSE),0)</f>
        <v>0</v>
      </c>
      <c r="G54" s="62"/>
      <c r="H54" s="29">
        <f t="shared" si="16"/>
        <v>0</v>
      </c>
      <c r="AJ54" s="23">
        <v>49</v>
      </c>
      <c r="AK54" s="24"/>
      <c r="AL54" s="25">
        <f t="shared" si="28"/>
        <v>0</v>
      </c>
      <c r="AM54" s="26">
        <f t="shared" si="29"/>
        <v>0</v>
      </c>
      <c r="AN54" s="26">
        <f t="shared" si="30"/>
        <v>0</v>
      </c>
      <c r="AO54" s="27">
        <f t="shared" si="31"/>
        <v>0</v>
      </c>
    </row>
    <row r="55" spans="1:41" x14ac:dyDescent="0.35">
      <c r="A55" s="28">
        <v>50</v>
      </c>
      <c r="B55" s="51">
        <f>IF(General!$I$18=1,'Class 1'!D55,'Class 1'!C55)</f>
        <v>0</v>
      </c>
      <c r="C55" s="65"/>
      <c r="D55" s="56"/>
      <c r="E55" s="55">
        <f>IF(C55&lt;&gt;0,VLOOKUP(C55,General!$A$15:$C$514,2,FALSE),0)</f>
        <v>0</v>
      </c>
      <c r="F55" s="55">
        <f>IF(C55&lt;&gt;0,VLOOKUP(C55,General!$A$15:$C$514,3,FALSE),0)</f>
        <v>0</v>
      </c>
      <c r="G55" s="62"/>
      <c r="H55" s="29">
        <f t="shared" si="16"/>
        <v>0</v>
      </c>
      <c r="AJ55" s="23">
        <v>50</v>
      </c>
      <c r="AK55" s="24"/>
      <c r="AL55" s="25">
        <f t="shared" si="28"/>
        <v>0</v>
      </c>
      <c r="AM55" s="26">
        <f t="shared" si="29"/>
        <v>0</v>
      </c>
      <c r="AN55" s="26">
        <f t="shared" si="30"/>
        <v>0</v>
      </c>
      <c r="AO55" s="27">
        <f t="shared" si="31"/>
        <v>0</v>
      </c>
    </row>
    <row r="56" spans="1:41" x14ac:dyDescent="0.35">
      <c r="A56" s="28">
        <v>51</v>
      </c>
      <c r="B56" s="51">
        <f>IF(General!$I$18=1,'Class 1'!D56,'Class 1'!C56)</f>
        <v>0</v>
      </c>
      <c r="C56" s="65"/>
      <c r="D56" s="56"/>
      <c r="E56" s="55">
        <f>IF(C56&lt;&gt;0,VLOOKUP(C56,General!$A$15:$C$514,2,FALSE),0)</f>
        <v>0</v>
      </c>
      <c r="F56" s="55">
        <f>IF(C56&lt;&gt;0,VLOOKUP(C56,General!$A$15:$C$514,3,FALSE),0)</f>
        <v>0</v>
      </c>
      <c r="G56" s="62"/>
      <c r="H56" s="29">
        <f t="shared" si="16"/>
        <v>0</v>
      </c>
      <c r="AJ56" s="23">
        <v>51</v>
      </c>
      <c r="AK56" s="24"/>
      <c r="AL56" s="25">
        <f t="shared" si="28"/>
        <v>0</v>
      </c>
      <c r="AM56" s="26">
        <f t="shared" si="29"/>
        <v>0</v>
      </c>
      <c r="AN56" s="26">
        <f t="shared" si="30"/>
        <v>0</v>
      </c>
      <c r="AO56" s="27">
        <f t="shared" si="31"/>
        <v>0</v>
      </c>
    </row>
    <row r="57" spans="1:41" x14ac:dyDescent="0.35">
      <c r="A57" s="28">
        <v>52</v>
      </c>
      <c r="B57" s="51">
        <f>IF(General!$I$18=1,'Class 1'!D57,'Class 1'!C57)</f>
        <v>0</v>
      </c>
      <c r="C57" s="65"/>
      <c r="D57" s="56"/>
      <c r="E57" s="55">
        <f>IF(C57&lt;&gt;0,VLOOKUP(C57,General!$A$15:$C$514,2,FALSE),0)</f>
        <v>0</v>
      </c>
      <c r="F57" s="55">
        <f>IF(C57&lt;&gt;0,VLOOKUP(C57,General!$A$15:$C$514,3,FALSE),0)</f>
        <v>0</v>
      </c>
      <c r="G57" s="62"/>
      <c r="H57" s="29">
        <f t="shared" si="16"/>
        <v>0</v>
      </c>
      <c r="AJ57" s="23">
        <v>52</v>
      </c>
      <c r="AK57" s="24"/>
      <c r="AL57" s="25">
        <f t="shared" si="28"/>
        <v>0</v>
      </c>
      <c r="AM57" s="26">
        <f t="shared" si="29"/>
        <v>0</v>
      </c>
      <c r="AN57" s="26">
        <f t="shared" si="30"/>
        <v>0</v>
      </c>
      <c r="AO57" s="27">
        <f t="shared" si="31"/>
        <v>0</v>
      </c>
    </row>
    <row r="58" spans="1:41" x14ac:dyDescent="0.35">
      <c r="A58" s="28">
        <v>53</v>
      </c>
      <c r="B58" s="51">
        <f>IF(General!$I$18=1,'Class 1'!D58,'Class 1'!C58)</f>
        <v>0</v>
      </c>
      <c r="C58" s="65"/>
      <c r="D58" s="56"/>
      <c r="E58" s="55">
        <f>IF(C58&lt;&gt;0,VLOOKUP(C58,General!$A$15:$C$514,2,FALSE),0)</f>
        <v>0</v>
      </c>
      <c r="F58" s="55">
        <f>IF(C58&lt;&gt;0,VLOOKUP(C58,General!$A$15:$C$514,3,FALSE),0)</f>
        <v>0</v>
      </c>
      <c r="G58" s="62"/>
      <c r="H58" s="29">
        <f t="shared" si="16"/>
        <v>0</v>
      </c>
      <c r="AJ58" s="23">
        <v>53</v>
      </c>
      <c r="AK58" s="24"/>
      <c r="AL58" s="25">
        <f t="shared" si="28"/>
        <v>0</v>
      </c>
      <c r="AM58" s="26">
        <f t="shared" si="29"/>
        <v>0</v>
      </c>
      <c r="AN58" s="26">
        <f t="shared" si="30"/>
        <v>0</v>
      </c>
      <c r="AO58" s="27">
        <f t="shared" si="31"/>
        <v>0</v>
      </c>
    </row>
    <row r="59" spans="1:41" x14ac:dyDescent="0.35">
      <c r="A59" s="28">
        <v>54</v>
      </c>
      <c r="B59" s="51">
        <f>IF(General!$I$18=1,'Class 1'!D59,'Class 1'!C59)</f>
        <v>0</v>
      </c>
      <c r="C59" s="65"/>
      <c r="D59" s="56"/>
      <c r="E59" s="55">
        <f>IF(C59&lt;&gt;0,VLOOKUP(C59,General!$A$15:$C$514,2,FALSE),0)</f>
        <v>0</v>
      </c>
      <c r="F59" s="55">
        <f>IF(C59&lt;&gt;0,VLOOKUP(C59,General!$A$15:$C$514,3,FALSE),0)</f>
        <v>0</v>
      </c>
      <c r="G59" s="62"/>
      <c r="H59" s="29">
        <f t="shared" si="16"/>
        <v>0</v>
      </c>
      <c r="AJ59" s="23">
        <v>54</v>
      </c>
      <c r="AK59" s="24"/>
      <c r="AL59" s="25">
        <f t="shared" si="28"/>
        <v>0</v>
      </c>
      <c r="AM59" s="26">
        <f t="shared" si="29"/>
        <v>0</v>
      </c>
      <c r="AN59" s="26">
        <f t="shared" si="30"/>
        <v>0</v>
      </c>
      <c r="AO59" s="27">
        <f t="shared" si="31"/>
        <v>0</v>
      </c>
    </row>
    <row r="60" spans="1:41" x14ac:dyDescent="0.35">
      <c r="A60" s="28">
        <v>55</v>
      </c>
      <c r="B60" s="51">
        <f>IF(General!$I$18=1,'Class 1'!D60,'Class 1'!C60)</f>
        <v>0</v>
      </c>
      <c r="C60" s="65"/>
      <c r="D60" s="56"/>
      <c r="E60" s="55">
        <f>IF(C60&lt;&gt;0,VLOOKUP(C60,General!$A$15:$C$514,2,FALSE),0)</f>
        <v>0</v>
      </c>
      <c r="F60" s="55">
        <f>IF(C60&lt;&gt;0,VLOOKUP(C60,General!$A$15:$C$514,3,FALSE),0)</f>
        <v>0</v>
      </c>
      <c r="G60" s="62"/>
      <c r="H60" s="29">
        <f t="shared" si="16"/>
        <v>0</v>
      </c>
      <c r="AJ60" s="23">
        <v>55</v>
      </c>
      <c r="AK60" s="24"/>
      <c r="AL60" s="25">
        <f t="shared" si="28"/>
        <v>0</v>
      </c>
      <c r="AM60" s="26">
        <f t="shared" si="29"/>
        <v>0</v>
      </c>
      <c r="AN60" s="26">
        <f t="shared" si="30"/>
        <v>0</v>
      </c>
      <c r="AO60" s="27">
        <f t="shared" si="31"/>
        <v>0</v>
      </c>
    </row>
    <row r="61" spans="1:41" x14ac:dyDescent="0.35">
      <c r="A61" s="28">
        <v>56</v>
      </c>
      <c r="B61" s="51">
        <f>IF(General!$I$18=1,'Class 1'!D61,'Class 1'!C61)</f>
        <v>0</v>
      </c>
      <c r="C61" s="65"/>
      <c r="D61" s="56"/>
      <c r="E61" s="55">
        <f>IF(C61&lt;&gt;0,VLOOKUP(C61,General!$A$15:$C$514,2,FALSE),0)</f>
        <v>0</v>
      </c>
      <c r="F61" s="55">
        <f>IF(C61&lt;&gt;0,VLOOKUP(C61,General!$A$15:$C$514,3,FALSE),0)</f>
        <v>0</v>
      </c>
      <c r="G61" s="62"/>
      <c r="H61" s="29">
        <f t="shared" si="16"/>
        <v>0</v>
      </c>
      <c r="AJ61" s="23">
        <v>56</v>
      </c>
      <c r="AK61" s="24"/>
      <c r="AL61" s="25">
        <f t="shared" si="28"/>
        <v>0</v>
      </c>
      <c r="AM61" s="26">
        <f t="shared" si="29"/>
        <v>0</v>
      </c>
      <c r="AN61" s="26">
        <f t="shared" si="30"/>
        <v>0</v>
      </c>
      <c r="AO61" s="27">
        <f t="shared" si="31"/>
        <v>0</v>
      </c>
    </row>
    <row r="62" spans="1:41" x14ac:dyDescent="0.35">
      <c r="A62" s="28">
        <v>57</v>
      </c>
      <c r="B62" s="51">
        <f>IF(General!$I$18=1,'Class 1'!D62,'Class 1'!C62)</f>
        <v>0</v>
      </c>
      <c r="C62" s="65"/>
      <c r="D62" s="56"/>
      <c r="E62" s="55">
        <f>IF(C62&lt;&gt;0,VLOOKUP(C62,General!$A$15:$C$514,2,FALSE),0)</f>
        <v>0</v>
      </c>
      <c r="F62" s="55">
        <f>IF(C62&lt;&gt;0,VLOOKUP(C62,General!$A$15:$C$514,3,FALSE),0)</f>
        <v>0</v>
      </c>
      <c r="G62" s="62"/>
      <c r="H62" s="29">
        <f t="shared" si="16"/>
        <v>0</v>
      </c>
      <c r="AJ62" s="23">
        <v>57</v>
      </c>
      <c r="AK62" s="24"/>
      <c r="AL62" s="25">
        <f t="shared" si="28"/>
        <v>0</v>
      </c>
      <c r="AM62" s="26">
        <f t="shared" si="29"/>
        <v>0</v>
      </c>
      <c r="AN62" s="26">
        <f t="shared" si="30"/>
        <v>0</v>
      </c>
      <c r="AO62" s="27">
        <f t="shared" si="31"/>
        <v>0</v>
      </c>
    </row>
    <row r="63" spans="1:41" x14ac:dyDescent="0.35">
      <c r="A63" s="28">
        <v>58</v>
      </c>
      <c r="B63" s="51">
        <f>IF(General!$I$18=1,'Class 1'!D63,'Class 1'!C63)</f>
        <v>0</v>
      </c>
      <c r="C63" s="65"/>
      <c r="D63" s="56"/>
      <c r="E63" s="55">
        <f>IF(C63&lt;&gt;0,VLOOKUP(C63,General!$A$15:$C$514,2,FALSE),0)</f>
        <v>0</v>
      </c>
      <c r="F63" s="55">
        <f>IF(C63&lt;&gt;0,VLOOKUP(C63,General!$A$15:$C$514,3,FALSE),0)</f>
        <v>0</v>
      </c>
      <c r="G63" s="62"/>
      <c r="H63" s="29">
        <f t="shared" si="16"/>
        <v>0</v>
      </c>
      <c r="AJ63" s="23">
        <v>58</v>
      </c>
      <c r="AK63" s="24"/>
      <c r="AL63" s="25">
        <f t="shared" si="28"/>
        <v>0</v>
      </c>
      <c r="AM63" s="26">
        <f t="shared" si="29"/>
        <v>0</v>
      </c>
      <c r="AN63" s="26">
        <f t="shared" si="30"/>
        <v>0</v>
      </c>
      <c r="AO63" s="27">
        <f t="shared" si="31"/>
        <v>0</v>
      </c>
    </row>
    <row r="64" spans="1:41" x14ac:dyDescent="0.35">
      <c r="A64" s="28">
        <v>59</v>
      </c>
      <c r="B64" s="51">
        <f>IF(General!$I$18=1,'Class 1'!D64,'Class 1'!C64)</f>
        <v>0</v>
      </c>
      <c r="C64" s="65"/>
      <c r="D64" s="56"/>
      <c r="E64" s="55">
        <f>IF(C64&lt;&gt;0,VLOOKUP(C64,General!$A$15:$C$514,2,FALSE),0)</f>
        <v>0</v>
      </c>
      <c r="F64" s="55">
        <f>IF(C64&lt;&gt;0,VLOOKUP(C64,General!$A$15:$C$514,3,FALSE),0)</f>
        <v>0</v>
      </c>
      <c r="G64" s="62"/>
      <c r="H64" s="29">
        <f t="shared" si="16"/>
        <v>0</v>
      </c>
      <c r="AJ64" s="23">
        <v>59</v>
      </c>
      <c r="AK64" s="24"/>
      <c r="AL64" s="25">
        <f t="shared" si="28"/>
        <v>0</v>
      </c>
      <c r="AM64" s="26">
        <f t="shared" si="29"/>
        <v>0</v>
      </c>
      <c r="AN64" s="26">
        <f t="shared" si="30"/>
        <v>0</v>
      </c>
      <c r="AO64" s="27">
        <f t="shared" si="31"/>
        <v>0</v>
      </c>
    </row>
    <row r="65" spans="1:41" x14ac:dyDescent="0.35">
      <c r="A65" s="28">
        <v>60</v>
      </c>
      <c r="B65" s="51">
        <f>IF(General!$I$18=1,'Class 1'!D65,'Class 1'!C65)</f>
        <v>0</v>
      </c>
      <c r="C65" s="65"/>
      <c r="D65" s="56"/>
      <c r="E65" s="55">
        <f>IF(C65&lt;&gt;0,VLOOKUP(C65,General!$A$15:$C$514,2,FALSE),0)</f>
        <v>0</v>
      </c>
      <c r="F65" s="55">
        <f>IF(C65&lt;&gt;0,VLOOKUP(C65,General!$A$15:$C$514,3,FALSE),0)</f>
        <v>0</v>
      </c>
      <c r="G65" s="62"/>
      <c r="H65" s="29">
        <f t="shared" si="16"/>
        <v>0</v>
      </c>
      <c r="AJ65" s="23">
        <v>60</v>
      </c>
      <c r="AK65" s="24"/>
      <c r="AL65" s="25">
        <f t="shared" si="28"/>
        <v>0</v>
      </c>
      <c r="AM65" s="26">
        <f t="shared" si="29"/>
        <v>0</v>
      </c>
      <c r="AN65" s="26">
        <f t="shared" si="30"/>
        <v>0</v>
      </c>
      <c r="AO65" s="27">
        <f t="shared" si="31"/>
        <v>0</v>
      </c>
    </row>
    <row r="66" spans="1:41" x14ac:dyDescent="0.35">
      <c r="A66" s="28">
        <v>61</v>
      </c>
      <c r="B66" s="51">
        <f>IF(General!$I$18=1,'Class 1'!D66,'Class 1'!C66)</f>
        <v>0</v>
      </c>
      <c r="C66" s="65"/>
      <c r="D66" s="56"/>
      <c r="E66" s="55">
        <f>IF(C66&lt;&gt;0,VLOOKUP(C66,General!$A$15:$C$514,2,FALSE),0)</f>
        <v>0</v>
      </c>
      <c r="F66" s="55">
        <f>IF(C66&lt;&gt;0,VLOOKUP(C66,General!$A$15:$C$514,3,FALSE),0)</f>
        <v>0</v>
      </c>
      <c r="G66" s="62"/>
      <c r="H66" s="29">
        <f t="shared" si="16"/>
        <v>0</v>
      </c>
      <c r="AJ66" s="23">
        <v>61</v>
      </c>
      <c r="AK66" s="24"/>
      <c r="AL66" s="25">
        <f t="shared" si="28"/>
        <v>0</v>
      </c>
      <c r="AM66" s="26">
        <f t="shared" si="29"/>
        <v>0</v>
      </c>
      <c r="AN66" s="26">
        <f t="shared" si="30"/>
        <v>0</v>
      </c>
      <c r="AO66" s="27">
        <f t="shared" si="31"/>
        <v>0</v>
      </c>
    </row>
    <row r="67" spans="1:41" x14ac:dyDescent="0.35">
      <c r="A67" s="28">
        <v>62</v>
      </c>
      <c r="B67" s="51">
        <f>IF(General!$I$18=1,'Class 1'!D67,'Class 1'!C67)</f>
        <v>0</v>
      </c>
      <c r="C67" s="65"/>
      <c r="D67" s="56"/>
      <c r="E67" s="55">
        <f>IF(C67&lt;&gt;0,VLOOKUP(C67,General!$A$15:$C$514,2,FALSE),0)</f>
        <v>0</v>
      </c>
      <c r="F67" s="55">
        <f>IF(C67&lt;&gt;0,VLOOKUP(C67,General!$A$15:$C$514,3,FALSE),0)</f>
        <v>0</v>
      </c>
      <c r="G67" s="62"/>
      <c r="H67" s="29">
        <f t="shared" si="16"/>
        <v>0</v>
      </c>
      <c r="AJ67" s="23">
        <v>62</v>
      </c>
      <c r="AK67" s="24"/>
      <c r="AL67" s="25">
        <f t="shared" si="28"/>
        <v>0</v>
      </c>
      <c r="AM67" s="26">
        <f t="shared" si="29"/>
        <v>0</v>
      </c>
      <c r="AN67" s="26">
        <f t="shared" si="30"/>
        <v>0</v>
      </c>
      <c r="AO67" s="27">
        <f t="shared" si="31"/>
        <v>0</v>
      </c>
    </row>
    <row r="68" spans="1:41" x14ac:dyDescent="0.35">
      <c r="A68" s="28">
        <v>63</v>
      </c>
      <c r="B68" s="51">
        <f>IF(General!$I$18=1,'Class 1'!D68,'Class 1'!C68)</f>
        <v>0</v>
      </c>
      <c r="C68" s="65"/>
      <c r="D68" s="56"/>
      <c r="E68" s="55">
        <f>IF(C68&lt;&gt;0,VLOOKUP(C68,General!$A$15:$C$514,2,FALSE),0)</f>
        <v>0</v>
      </c>
      <c r="F68" s="55">
        <f>IF(C68&lt;&gt;0,VLOOKUP(C68,General!$A$15:$C$514,3,FALSE),0)</f>
        <v>0</v>
      </c>
      <c r="G68" s="62"/>
      <c r="H68" s="29">
        <f t="shared" si="16"/>
        <v>0</v>
      </c>
      <c r="AJ68" s="23">
        <v>63</v>
      </c>
      <c r="AK68" s="24"/>
      <c r="AL68" s="25">
        <f t="shared" ref="AL68:AL99" si="38">IF(B68&gt;0,B68,0)</f>
        <v>0</v>
      </c>
      <c r="AM68" s="26">
        <f t="shared" ref="AM68:AM99" si="39">E68</f>
        <v>0</v>
      </c>
      <c r="AN68" s="26">
        <f t="shared" ref="AN68:AN99" si="40">F68</f>
        <v>0</v>
      </c>
      <c r="AO68" s="27">
        <f t="shared" ref="AO68:AO99" si="41">G68</f>
        <v>0</v>
      </c>
    </row>
    <row r="69" spans="1:41" x14ac:dyDescent="0.35">
      <c r="A69" s="28">
        <v>64</v>
      </c>
      <c r="B69" s="51">
        <f>IF(General!$I$18=1,'Class 1'!D69,'Class 1'!C69)</f>
        <v>0</v>
      </c>
      <c r="C69" s="65"/>
      <c r="D69" s="56"/>
      <c r="E69" s="55">
        <f>IF(C69&lt;&gt;0,VLOOKUP(C69,General!$A$15:$C$514,2,FALSE),0)</f>
        <v>0</v>
      </c>
      <c r="F69" s="55">
        <f>IF(C69&lt;&gt;0,VLOOKUP(C69,General!$A$15:$C$514,3,FALSE),0)</f>
        <v>0</v>
      </c>
      <c r="G69" s="62"/>
      <c r="H69" s="29">
        <f t="shared" si="16"/>
        <v>0</v>
      </c>
      <c r="AJ69" s="23">
        <v>64</v>
      </c>
      <c r="AK69" s="24"/>
      <c r="AL69" s="25">
        <f t="shared" si="38"/>
        <v>0</v>
      </c>
      <c r="AM69" s="26">
        <f t="shared" si="39"/>
        <v>0</v>
      </c>
      <c r="AN69" s="26">
        <f t="shared" si="40"/>
        <v>0</v>
      </c>
      <c r="AO69" s="27">
        <f t="shared" si="41"/>
        <v>0</v>
      </c>
    </row>
    <row r="70" spans="1:41" x14ac:dyDescent="0.35">
      <c r="A70" s="28">
        <v>65</v>
      </c>
      <c r="B70" s="51">
        <f>IF(General!$I$18=1,'Class 1'!D70,'Class 1'!C70)</f>
        <v>0</v>
      </c>
      <c r="C70" s="65"/>
      <c r="D70" s="56"/>
      <c r="E70" s="55">
        <f>IF(C70&lt;&gt;0,VLOOKUP(C70,General!$A$15:$C$514,2,FALSE),0)</f>
        <v>0</v>
      </c>
      <c r="F70" s="55">
        <f>IF(C70&lt;&gt;0,VLOOKUP(C70,General!$A$15:$C$514,3,FALSE),0)</f>
        <v>0</v>
      </c>
      <c r="G70" s="62"/>
      <c r="H70" s="29">
        <f t="shared" si="16"/>
        <v>0</v>
      </c>
      <c r="AJ70" s="23">
        <v>65</v>
      </c>
      <c r="AK70" s="24"/>
      <c r="AL70" s="25">
        <f t="shared" si="38"/>
        <v>0</v>
      </c>
      <c r="AM70" s="26">
        <f t="shared" si="39"/>
        <v>0</v>
      </c>
      <c r="AN70" s="26">
        <f t="shared" si="40"/>
        <v>0</v>
      </c>
      <c r="AO70" s="27">
        <f t="shared" si="41"/>
        <v>0</v>
      </c>
    </row>
    <row r="71" spans="1:41" x14ac:dyDescent="0.35">
      <c r="A71" s="28">
        <v>66</v>
      </c>
      <c r="B71" s="51">
        <f>IF(General!$I$18=1,'Class 1'!D71,'Class 1'!C71)</f>
        <v>0</v>
      </c>
      <c r="C71" s="65"/>
      <c r="D71" s="56"/>
      <c r="E71" s="55">
        <f>IF(C71&lt;&gt;0,VLOOKUP(C71,General!$A$15:$C$514,2,FALSE),0)</f>
        <v>0</v>
      </c>
      <c r="F71" s="55">
        <f>IF(C71&lt;&gt;0,VLOOKUP(C71,General!$A$15:$C$514,3,FALSE),0)</f>
        <v>0</v>
      </c>
      <c r="G71" s="62"/>
      <c r="H71" s="29">
        <f t="shared" si="16"/>
        <v>0</v>
      </c>
      <c r="AJ71" s="23">
        <v>66</v>
      </c>
      <c r="AK71" s="24"/>
      <c r="AL71" s="25">
        <f t="shared" si="38"/>
        <v>0</v>
      </c>
      <c r="AM71" s="26">
        <f t="shared" si="39"/>
        <v>0</v>
      </c>
      <c r="AN71" s="26">
        <f t="shared" si="40"/>
        <v>0</v>
      </c>
      <c r="AO71" s="27">
        <f t="shared" si="41"/>
        <v>0</v>
      </c>
    </row>
    <row r="72" spans="1:41" x14ac:dyDescent="0.35">
      <c r="A72" s="28">
        <v>67</v>
      </c>
      <c r="B72" s="51">
        <f>IF(General!$I$18=1,'Class 1'!D72,'Class 1'!C72)</f>
        <v>0</v>
      </c>
      <c r="C72" s="65"/>
      <c r="D72" s="56"/>
      <c r="E72" s="55">
        <f>IF(C72&lt;&gt;0,VLOOKUP(C72,General!$A$15:$C$514,2,FALSE),0)</f>
        <v>0</v>
      </c>
      <c r="F72" s="55">
        <f>IF(C72&lt;&gt;0,VLOOKUP(C72,General!$A$15:$C$514,3,FALSE),0)</f>
        <v>0</v>
      </c>
      <c r="G72" s="62"/>
      <c r="H72" s="29">
        <f t="shared" si="16"/>
        <v>0</v>
      </c>
      <c r="AJ72" s="23">
        <v>67</v>
      </c>
      <c r="AK72" s="24"/>
      <c r="AL72" s="25">
        <f t="shared" si="38"/>
        <v>0</v>
      </c>
      <c r="AM72" s="26">
        <f t="shared" si="39"/>
        <v>0</v>
      </c>
      <c r="AN72" s="26">
        <f t="shared" si="40"/>
        <v>0</v>
      </c>
      <c r="AO72" s="27">
        <f t="shared" si="41"/>
        <v>0</v>
      </c>
    </row>
    <row r="73" spans="1:41" x14ac:dyDescent="0.35">
      <c r="A73" s="28">
        <v>68</v>
      </c>
      <c r="B73" s="51">
        <f>IF(General!$I$18=1,'Class 1'!D73,'Class 1'!C73)</f>
        <v>0</v>
      </c>
      <c r="C73" s="65"/>
      <c r="D73" s="56"/>
      <c r="E73" s="55">
        <f>IF(C73&lt;&gt;0,VLOOKUP(C73,General!$A$15:$C$514,2,FALSE),0)</f>
        <v>0</v>
      </c>
      <c r="F73" s="55">
        <f>IF(C73&lt;&gt;0,VLOOKUP(C73,General!$A$15:$C$514,3,FALSE),0)</f>
        <v>0</v>
      </c>
      <c r="G73" s="62"/>
      <c r="H73" s="29">
        <f t="shared" si="16"/>
        <v>0</v>
      </c>
      <c r="AJ73" s="23">
        <v>68</v>
      </c>
      <c r="AK73" s="24"/>
      <c r="AL73" s="25">
        <f t="shared" si="38"/>
        <v>0</v>
      </c>
      <c r="AM73" s="26">
        <f t="shared" si="39"/>
        <v>0</v>
      </c>
      <c r="AN73" s="26">
        <f t="shared" si="40"/>
        <v>0</v>
      </c>
      <c r="AO73" s="27">
        <f t="shared" si="41"/>
        <v>0</v>
      </c>
    </row>
    <row r="74" spans="1:41" x14ac:dyDescent="0.35">
      <c r="A74" s="28">
        <v>69</v>
      </c>
      <c r="B74" s="51">
        <f>IF(General!$I$18=1,'Class 1'!D74,'Class 1'!C74)</f>
        <v>0</v>
      </c>
      <c r="C74" s="65"/>
      <c r="D74" s="56"/>
      <c r="E74" s="55">
        <f>IF(C74&lt;&gt;0,VLOOKUP(C74,General!$A$15:$C$514,2,FALSE),0)</f>
        <v>0</v>
      </c>
      <c r="F74" s="55">
        <f>IF(C74&lt;&gt;0,VLOOKUP(C74,General!$A$15:$C$514,3,FALSE),0)</f>
        <v>0</v>
      </c>
      <c r="G74" s="62"/>
      <c r="H74" s="29">
        <f t="shared" si="16"/>
        <v>0</v>
      </c>
      <c r="AJ74" s="23">
        <v>69</v>
      </c>
      <c r="AK74" s="24"/>
      <c r="AL74" s="25">
        <f t="shared" si="38"/>
        <v>0</v>
      </c>
      <c r="AM74" s="26">
        <f t="shared" si="39"/>
        <v>0</v>
      </c>
      <c r="AN74" s="26">
        <f t="shared" si="40"/>
        <v>0</v>
      </c>
      <c r="AO74" s="27">
        <f t="shared" si="41"/>
        <v>0</v>
      </c>
    </row>
    <row r="75" spans="1:41" x14ac:dyDescent="0.35">
      <c r="A75" s="28">
        <v>70</v>
      </c>
      <c r="B75" s="51">
        <f>IF(General!$I$18=1,'Class 1'!D75,'Class 1'!C75)</f>
        <v>0</v>
      </c>
      <c r="C75" s="65"/>
      <c r="D75" s="56"/>
      <c r="E75" s="55">
        <f>IF(C75&lt;&gt;0,VLOOKUP(C75,General!$A$15:$C$514,2,FALSE),0)</f>
        <v>0</v>
      </c>
      <c r="F75" s="55">
        <f>IF(C75&lt;&gt;0,VLOOKUP(C75,General!$A$15:$C$514,3,FALSE),0)</f>
        <v>0</v>
      </c>
      <c r="G75" s="62"/>
      <c r="H75" s="29">
        <f t="shared" si="16"/>
        <v>0</v>
      </c>
      <c r="AJ75" s="23">
        <v>70</v>
      </c>
      <c r="AK75" s="24"/>
      <c r="AL75" s="25">
        <f t="shared" si="38"/>
        <v>0</v>
      </c>
      <c r="AM75" s="26">
        <f t="shared" si="39"/>
        <v>0</v>
      </c>
      <c r="AN75" s="26">
        <f t="shared" si="40"/>
        <v>0</v>
      </c>
      <c r="AO75" s="27">
        <f t="shared" si="41"/>
        <v>0</v>
      </c>
    </row>
    <row r="76" spans="1:41" x14ac:dyDescent="0.35">
      <c r="A76" s="28">
        <v>71</v>
      </c>
      <c r="B76" s="51">
        <f>IF(General!$I$18=1,'Class 1'!D76,'Class 1'!C76)</f>
        <v>0</v>
      </c>
      <c r="C76" s="65"/>
      <c r="D76" s="56"/>
      <c r="E76" s="55">
        <f>IF(C76&lt;&gt;0,VLOOKUP(C76,General!$A$15:$C$514,2,FALSE),0)</f>
        <v>0</v>
      </c>
      <c r="F76" s="55">
        <f>IF(C76&lt;&gt;0,VLOOKUP(C76,General!$A$15:$C$514,3,FALSE),0)</f>
        <v>0</v>
      </c>
      <c r="G76" s="62"/>
      <c r="H76" s="29">
        <f t="shared" si="16"/>
        <v>0</v>
      </c>
      <c r="AJ76" s="23">
        <v>71</v>
      </c>
      <c r="AK76" s="24"/>
      <c r="AL76" s="25">
        <f t="shared" si="38"/>
        <v>0</v>
      </c>
      <c r="AM76" s="26">
        <f t="shared" si="39"/>
        <v>0</v>
      </c>
      <c r="AN76" s="26">
        <f t="shared" si="40"/>
        <v>0</v>
      </c>
      <c r="AO76" s="27">
        <f t="shared" si="41"/>
        <v>0</v>
      </c>
    </row>
    <row r="77" spans="1:41" x14ac:dyDescent="0.35">
      <c r="A77" s="28">
        <v>72</v>
      </c>
      <c r="B77" s="51">
        <f>IF(General!$I$18=1,'Class 1'!D77,'Class 1'!C77)</f>
        <v>0</v>
      </c>
      <c r="C77" s="65"/>
      <c r="D77" s="56"/>
      <c r="E77" s="55">
        <f>IF(C77&lt;&gt;0,VLOOKUP(C77,General!$A$15:$C$514,2,FALSE),0)</f>
        <v>0</v>
      </c>
      <c r="F77" s="55">
        <f>IF(C77&lt;&gt;0,VLOOKUP(C77,General!$A$15:$C$514,3,FALSE),0)</f>
        <v>0</v>
      </c>
      <c r="G77" s="62"/>
      <c r="H77" s="29">
        <f t="shared" si="16"/>
        <v>0</v>
      </c>
      <c r="AJ77" s="23">
        <v>72</v>
      </c>
      <c r="AK77" s="24"/>
      <c r="AL77" s="25">
        <f t="shared" si="38"/>
        <v>0</v>
      </c>
      <c r="AM77" s="26">
        <f t="shared" si="39"/>
        <v>0</v>
      </c>
      <c r="AN77" s="26">
        <f t="shared" si="40"/>
        <v>0</v>
      </c>
      <c r="AO77" s="27">
        <f t="shared" si="41"/>
        <v>0</v>
      </c>
    </row>
    <row r="78" spans="1:41" x14ac:dyDescent="0.35">
      <c r="A78" s="28">
        <v>73</v>
      </c>
      <c r="B78" s="51">
        <f>IF(General!$I$18=1,'Class 1'!D78,'Class 1'!C78)</f>
        <v>0</v>
      </c>
      <c r="C78" s="65"/>
      <c r="D78" s="56"/>
      <c r="E78" s="55">
        <f>IF(C78&lt;&gt;0,VLOOKUP(C78,General!$A$15:$C$514,2,FALSE),0)</f>
        <v>0</v>
      </c>
      <c r="F78" s="55">
        <f>IF(C78&lt;&gt;0,VLOOKUP(C78,General!$A$15:$C$514,3,FALSE),0)</f>
        <v>0</v>
      </c>
      <c r="G78" s="62"/>
      <c r="H78" s="29">
        <f t="shared" si="16"/>
        <v>0</v>
      </c>
      <c r="AJ78" s="23">
        <v>73</v>
      </c>
      <c r="AK78" s="24"/>
      <c r="AL78" s="25">
        <f t="shared" si="38"/>
        <v>0</v>
      </c>
      <c r="AM78" s="26">
        <f t="shared" si="39"/>
        <v>0</v>
      </c>
      <c r="AN78" s="26">
        <f t="shared" si="40"/>
        <v>0</v>
      </c>
      <c r="AO78" s="27">
        <f t="shared" si="41"/>
        <v>0</v>
      </c>
    </row>
    <row r="79" spans="1:41" x14ac:dyDescent="0.35">
      <c r="A79" s="28">
        <v>74</v>
      </c>
      <c r="B79" s="51">
        <f>IF(General!$I$18=1,'Class 1'!D79,'Class 1'!C79)</f>
        <v>0</v>
      </c>
      <c r="C79" s="65"/>
      <c r="D79" s="56"/>
      <c r="E79" s="55">
        <f>IF(C79&lt;&gt;0,VLOOKUP(C79,General!$A$15:$C$514,2,FALSE),0)</f>
        <v>0</v>
      </c>
      <c r="F79" s="55">
        <f>IF(C79&lt;&gt;0,VLOOKUP(C79,General!$A$15:$C$514,3,FALSE),0)</f>
        <v>0</v>
      </c>
      <c r="G79" s="62"/>
      <c r="H79" s="29">
        <f t="shared" si="16"/>
        <v>0</v>
      </c>
      <c r="AJ79" s="23">
        <v>74</v>
      </c>
      <c r="AK79" s="24"/>
      <c r="AL79" s="25">
        <f t="shared" si="38"/>
        <v>0</v>
      </c>
      <c r="AM79" s="26">
        <f t="shared" si="39"/>
        <v>0</v>
      </c>
      <c r="AN79" s="26">
        <f t="shared" si="40"/>
        <v>0</v>
      </c>
      <c r="AO79" s="27">
        <f t="shared" si="41"/>
        <v>0</v>
      </c>
    </row>
    <row r="80" spans="1:41" x14ac:dyDescent="0.35">
      <c r="A80" s="28">
        <v>75</v>
      </c>
      <c r="B80" s="51">
        <f>IF(General!$I$18=1,'Class 1'!D80,'Class 1'!C80)</f>
        <v>0</v>
      </c>
      <c r="C80" s="65"/>
      <c r="D80" s="56"/>
      <c r="E80" s="55">
        <f>IF(C80&lt;&gt;0,VLOOKUP(C80,General!$A$15:$C$514,2,FALSE),0)</f>
        <v>0</v>
      </c>
      <c r="F80" s="55">
        <f>IF(C80&lt;&gt;0,VLOOKUP(C80,General!$A$15:$C$514,3,FALSE),0)</f>
        <v>0</v>
      </c>
      <c r="G80" s="62"/>
      <c r="H80" s="29">
        <f t="shared" si="16"/>
        <v>0</v>
      </c>
      <c r="AJ80" s="23">
        <v>75</v>
      </c>
      <c r="AK80" s="24"/>
      <c r="AL80" s="25">
        <f t="shared" si="38"/>
        <v>0</v>
      </c>
      <c r="AM80" s="26">
        <f t="shared" si="39"/>
        <v>0</v>
      </c>
      <c r="AN80" s="26">
        <f t="shared" si="40"/>
        <v>0</v>
      </c>
      <c r="AO80" s="27">
        <f t="shared" si="41"/>
        <v>0</v>
      </c>
    </row>
    <row r="81" spans="1:41" x14ac:dyDescent="0.35">
      <c r="A81" s="28">
        <v>76</v>
      </c>
      <c r="B81" s="51">
        <f>IF(General!$I$18=1,'Class 1'!D81,'Class 1'!C81)</f>
        <v>0</v>
      </c>
      <c r="C81" s="65"/>
      <c r="D81" s="56"/>
      <c r="E81" s="55">
        <f>IF(C81&lt;&gt;0,VLOOKUP(C81,General!$A$15:$C$514,2,FALSE),0)</f>
        <v>0</v>
      </c>
      <c r="F81" s="55">
        <f>IF(C81&lt;&gt;0,VLOOKUP(C81,General!$A$15:$C$514,3,FALSE),0)</f>
        <v>0</v>
      </c>
      <c r="G81" s="62"/>
      <c r="H81" s="29">
        <f t="shared" si="16"/>
        <v>0</v>
      </c>
      <c r="AJ81" s="23">
        <v>76</v>
      </c>
      <c r="AK81" s="24"/>
      <c r="AL81" s="25">
        <f t="shared" si="38"/>
        <v>0</v>
      </c>
      <c r="AM81" s="26">
        <f t="shared" si="39"/>
        <v>0</v>
      </c>
      <c r="AN81" s="26">
        <f t="shared" si="40"/>
        <v>0</v>
      </c>
      <c r="AO81" s="27">
        <f t="shared" si="41"/>
        <v>0</v>
      </c>
    </row>
    <row r="82" spans="1:41" x14ac:dyDescent="0.35">
      <c r="A82" s="28">
        <v>77</v>
      </c>
      <c r="B82" s="51">
        <f>IF(General!$I$18=1,'Class 1'!D82,'Class 1'!C82)</f>
        <v>0</v>
      </c>
      <c r="C82" s="65"/>
      <c r="D82" s="56"/>
      <c r="E82" s="55">
        <f>IF(C82&lt;&gt;0,VLOOKUP(C82,General!$A$15:$C$514,2,FALSE),0)</f>
        <v>0</v>
      </c>
      <c r="F82" s="55">
        <f>IF(C82&lt;&gt;0,VLOOKUP(C82,General!$A$15:$C$514,3,FALSE),0)</f>
        <v>0</v>
      </c>
      <c r="G82" s="62"/>
      <c r="H82" s="29">
        <f t="shared" si="16"/>
        <v>0</v>
      </c>
      <c r="AJ82" s="23">
        <v>77</v>
      </c>
      <c r="AK82" s="24"/>
      <c r="AL82" s="25">
        <f t="shared" si="38"/>
        <v>0</v>
      </c>
      <c r="AM82" s="26">
        <f t="shared" si="39"/>
        <v>0</v>
      </c>
      <c r="AN82" s="26">
        <f t="shared" si="40"/>
        <v>0</v>
      </c>
      <c r="AO82" s="27">
        <f t="shared" si="41"/>
        <v>0</v>
      </c>
    </row>
    <row r="83" spans="1:41" x14ac:dyDescent="0.35">
      <c r="A83" s="28">
        <v>78</v>
      </c>
      <c r="B83" s="51">
        <f>IF(General!$I$18=1,'Class 1'!D83,'Class 1'!C83)</f>
        <v>0</v>
      </c>
      <c r="C83" s="65"/>
      <c r="D83" s="56"/>
      <c r="E83" s="55">
        <f>IF(C83&lt;&gt;0,VLOOKUP(C83,General!$A$15:$C$514,2,FALSE),0)</f>
        <v>0</v>
      </c>
      <c r="F83" s="55">
        <f>IF(C83&lt;&gt;0,VLOOKUP(C83,General!$A$15:$C$514,3,FALSE),0)</f>
        <v>0</v>
      </c>
      <c r="G83" s="62"/>
      <c r="H83" s="29">
        <f t="shared" si="16"/>
        <v>0</v>
      </c>
      <c r="AJ83" s="23">
        <v>78</v>
      </c>
      <c r="AK83" s="24"/>
      <c r="AL83" s="25">
        <f t="shared" si="38"/>
        <v>0</v>
      </c>
      <c r="AM83" s="26">
        <f t="shared" si="39"/>
        <v>0</v>
      </c>
      <c r="AN83" s="26">
        <f t="shared" si="40"/>
        <v>0</v>
      </c>
      <c r="AO83" s="27">
        <f t="shared" si="41"/>
        <v>0</v>
      </c>
    </row>
    <row r="84" spans="1:41" x14ac:dyDescent="0.35">
      <c r="A84" s="28">
        <v>79</v>
      </c>
      <c r="B84" s="51">
        <f>IF(General!$I$18=1,'Class 1'!D84,'Class 1'!C84)</f>
        <v>0</v>
      </c>
      <c r="C84" s="65"/>
      <c r="D84" s="56"/>
      <c r="E84" s="55">
        <f>IF(C84&lt;&gt;0,VLOOKUP(C84,General!$A$15:$C$514,2,FALSE),0)</f>
        <v>0</v>
      </c>
      <c r="F84" s="55">
        <f>IF(C84&lt;&gt;0,VLOOKUP(C84,General!$A$15:$C$514,3,FALSE),0)</f>
        <v>0</v>
      </c>
      <c r="G84" s="62"/>
      <c r="H84" s="29">
        <f t="shared" si="16"/>
        <v>0</v>
      </c>
      <c r="AJ84" s="23">
        <v>79</v>
      </c>
      <c r="AK84" s="24"/>
      <c r="AL84" s="25">
        <f t="shared" si="38"/>
        <v>0</v>
      </c>
      <c r="AM84" s="26">
        <f t="shared" si="39"/>
        <v>0</v>
      </c>
      <c r="AN84" s="26">
        <f t="shared" si="40"/>
        <v>0</v>
      </c>
      <c r="AO84" s="27">
        <f t="shared" si="41"/>
        <v>0</v>
      </c>
    </row>
    <row r="85" spans="1:41" x14ac:dyDescent="0.35">
      <c r="A85" s="28">
        <v>80</v>
      </c>
      <c r="B85" s="51">
        <f>IF(General!$I$18=1,'Class 1'!D85,'Class 1'!C85)</f>
        <v>0</v>
      </c>
      <c r="C85" s="65"/>
      <c r="D85" s="56"/>
      <c r="E85" s="55">
        <f>IF(C85&lt;&gt;0,VLOOKUP(C85,General!$A$15:$C$514,2,FALSE),0)</f>
        <v>0</v>
      </c>
      <c r="F85" s="55">
        <f>IF(C85&lt;&gt;0,VLOOKUP(C85,General!$A$15:$C$514,3,FALSE),0)</f>
        <v>0</v>
      </c>
      <c r="G85" s="62"/>
      <c r="H85" s="29">
        <f t="shared" ref="H85:H105" si="42">IF(G85&gt;0,G85-G$6,0)</f>
        <v>0</v>
      </c>
      <c r="AJ85" s="23">
        <v>80</v>
      </c>
      <c r="AK85" s="24"/>
      <c r="AL85" s="25">
        <f t="shared" si="38"/>
        <v>0</v>
      </c>
      <c r="AM85" s="26">
        <f t="shared" si="39"/>
        <v>0</v>
      </c>
      <c r="AN85" s="26">
        <f t="shared" si="40"/>
        <v>0</v>
      </c>
      <c r="AO85" s="27">
        <f t="shared" si="41"/>
        <v>0</v>
      </c>
    </row>
    <row r="86" spans="1:41" x14ac:dyDescent="0.35">
      <c r="A86" s="28">
        <v>81</v>
      </c>
      <c r="B86" s="51">
        <f>IF(General!$I$18=1,'Class 1'!D86,'Class 1'!C86)</f>
        <v>0</v>
      </c>
      <c r="C86" s="65"/>
      <c r="D86" s="56"/>
      <c r="E86" s="55">
        <f>IF(C86&lt;&gt;0,VLOOKUP(C86,General!$A$15:$C$514,2,FALSE),0)</f>
        <v>0</v>
      </c>
      <c r="F86" s="55">
        <f>IF(C86&lt;&gt;0,VLOOKUP(C86,General!$A$15:$C$514,3,FALSE),0)</f>
        <v>0</v>
      </c>
      <c r="G86" s="62"/>
      <c r="H86" s="29">
        <f t="shared" si="42"/>
        <v>0</v>
      </c>
      <c r="AJ86" s="23">
        <v>81</v>
      </c>
      <c r="AK86" s="24"/>
      <c r="AL86" s="25">
        <f t="shared" si="38"/>
        <v>0</v>
      </c>
      <c r="AM86" s="26">
        <f t="shared" si="39"/>
        <v>0</v>
      </c>
      <c r="AN86" s="26">
        <f t="shared" si="40"/>
        <v>0</v>
      </c>
      <c r="AO86" s="27">
        <f t="shared" si="41"/>
        <v>0</v>
      </c>
    </row>
    <row r="87" spans="1:41" x14ac:dyDescent="0.35">
      <c r="A87" s="28">
        <v>82</v>
      </c>
      <c r="B87" s="51">
        <f>IF(General!$I$18=1,'Class 1'!D87,'Class 1'!C87)</f>
        <v>0</v>
      </c>
      <c r="C87" s="65"/>
      <c r="D87" s="56"/>
      <c r="E87" s="55">
        <f>IF(C87&lt;&gt;0,VLOOKUP(C87,General!$A$15:$C$514,2,FALSE),0)</f>
        <v>0</v>
      </c>
      <c r="F87" s="55">
        <f>IF(C87&lt;&gt;0,VLOOKUP(C87,General!$A$15:$C$514,3,FALSE),0)</f>
        <v>0</v>
      </c>
      <c r="G87" s="62"/>
      <c r="H87" s="29">
        <f t="shared" si="42"/>
        <v>0</v>
      </c>
      <c r="AJ87" s="23">
        <v>82</v>
      </c>
      <c r="AK87" s="24"/>
      <c r="AL87" s="25">
        <f t="shared" si="38"/>
        <v>0</v>
      </c>
      <c r="AM87" s="26">
        <f t="shared" si="39"/>
        <v>0</v>
      </c>
      <c r="AN87" s="26">
        <f t="shared" si="40"/>
        <v>0</v>
      </c>
      <c r="AO87" s="27">
        <f t="shared" si="41"/>
        <v>0</v>
      </c>
    </row>
    <row r="88" spans="1:41" x14ac:dyDescent="0.35">
      <c r="A88" s="28">
        <v>83</v>
      </c>
      <c r="B88" s="51">
        <f>IF(General!$I$18=1,'Class 1'!D88,'Class 1'!C88)</f>
        <v>0</v>
      </c>
      <c r="C88" s="65"/>
      <c r="D88" s="56"/>
      <c r="E88" s="55">
        <f>IF(C88&lt;&gt;0,VLOOKUP(C88,General!$A$15:$C$514,2,FALSE),0)</f>
        <v>0</v>
      </c>
      <c r="F88" s="55">
        <f>IF(C88&lt;&gt;0,VLOOKUP(C88,General!$A$15:$C$514,3,FALSE),0)</f>
        <v>0</v>
      </c>
      <c r="G88" s="62"/>
      <c r="H88" s="29">
        <f t="shared" si="42"/>
        <v>0</v>
      </c>
      <c r="AJ88" s="23">
        <v>83</v>
      </c>
      <c r="AK88" s="24"/>
      <c r="AL88" s="25">
        <f t="shared" si="38"/>
        <v>0</v>
      </c>
      <c r="AM88" s="26">
        <f t="shared" si="39"/>
        <v>0</v>
      </c>
      <c r="AN88" s="26">
        <f t="shared" si="40"/>
        <v>0</v>
      </c>
      <c r="AO88" s="27">
        <f t="shared" si="41"/>
        <v>0</v>
      </c>
    </row>
    <row r="89" spans="1:41" x14ac:dyDescent="0.35">
      <c r="A89" s="28">
        <v>84</v>
      </c>
      <c r="B89" s="51">
        <f>IF(General!$I$18=1,'Class 1'!D89,'Class 1'!C89)</f>
        <v>0</v>
      </c>
      <c r="C89" s="65"/>
      <c r="D89" s="56"/>
      <c r="E89" s="55">
        <f>IF(C89&lt;&gt;0,VLOOKUP(C89,General!$A$15:$C$514,2,FALSE),0)</f>
        <v>0</v>
      </c>
      <c r="F89" s="55">
        <f>IF(C89&lt;&gt;0,VLOOKUP(C89,General!$A$15:$C$514,3,FALSE),0)</f>
        <v>0</v>
      </c>
      <c r="G89" s="62"/>
      <c r="H89" s="29">
        <f t="shared" si="42"/>
        <v>0</v>
      </c>
      <c r="AJ89" s="23">
        <v>84</v>
      </c>
      <c r="AK89" s="24"/>
      <c r="AL89" s="25">
        <f t="shared" si="38"/>
        <v>0</v>
      </c>
      <c r="AM89" s="26">
        <f t="shared" si="39"/>
        <v>0</v>
      </c>
      <c r="AN89" s="26">
        <f t="shared" si="40"/>
        <v>0</v>
      </c>
      <c r="AO89" s="27">
        <f t="shared" si="41"/>
        <v>0</v>
      </c>
    </row>
    <row r="90" spans="1:41" x14ac:dyDescent="0.35">
      <c r="A90" s="28">
        <v>85</v>
      </c>
      <c r="B90" s="51">
        <f>IF(General!$I$18=1,'Class 1'!D90,'Class 1'!C90)</f>
        <v>0</v>
      </c>
      <c r="C90" s="65"/>
      <c r="D90" s="56"/>
      <c r="E90" s="55">
        <f>IF(C90&lt;&gt;0,VLOOKUP(C90,General!$A$15:$C$514,2,FALSE),0)</f>
        <v>0</v>
      </c>
      <c r="F90" s="55">
        <f>IF(C90&lt;&gt;0,VLOOKUP(C90,General!$A$15:$C$514,3,FALSE),0)</f>
        <v>0</v>
      </c>
      <c r="G90" s="62"/>
      <c r="H90" s="29">
        <f t="shared" si="42"/>
        <v>0</v>
      </c>
      <c r="AJ90" s="23">
        <v>85</v>
      </c>
      <c r="AK90" s="24"/>
      <c r="AL90" s="25">
        <f t="shared" si="38"/>
        <v>0</v>
      </c>
      <c r="AM90" s="26">
        <f t="shared" si="39"/>
        <v>0</v>
      </c>
      <c r="AN90" s="26">
        <f t="shared" si="40"/>
        <v>0</v>
      </c>
      <c r="AO90" s="27">
        <f t="shared" si="41"/>
        <v>0</v>
      </c>
    </row>
    <row r="91" spans="1:41" x14ac:dyDescent="0.35">
      <c r="A91" s="28">
        <v>86</v>
      </c>
      <c r="B91" s="51">
        <f>IF(General!$I$18=1,'Class 1'!D91,'Class 1'!C91)</f>
        <v>0</v>
      </c>
      <c r="C91" s="65"/>
      <c r="D91" s="56"/>
      <c r="E91" s="55">
        <f>IF(C91&lt;&gt;0,VLOOKUP(C91,General!$A$15:$C$514,2,FALSE),0)</f>
        <v>0</v>
      </c>
      <c r="F91" s="55">
        <f>IF(C91&lt;&gt;0,VLOOKUP(C91,General!$A$15:$C$514,3,FALSE),0)</f>
        <v>0</v>
      </c>
      <c r="G91" s="62"/>
      <c r="H91" s="29">
        <f t="shared" si="42"/>
        <v>0</v>
      </c>
      <c r="AJ91" s="23">
        <v>86</v>
      </c>
      <c r="AK91" s="24"/>
      <c r="AL91" s="25">
        <f t="shared" si="38"/>
        <v>0</v>
      </c>
      <c r="AM91" s="26">
        <f t="shared" si="39"/>
        <v>0</v>
      </c>
      <c r="AN91" s="26">
        <f t="shared" si="40"/>
        <v>0</v>
      </c>
      <c r="AO91" s="27">
        <f t="shared" si="41"/>
        <v>0</v>
      </c>
    </row>
    <row r="92" spans="1:41" x14ac:dyDescent="0.35">
      <c r="A92" s="28">
        <v>87</v>
      </c>
      <c r="B92" s="51">
        <f>IF(General!$I$18=1,'Class 1'!D92,'Class 1'!C92)</f>
        <v>0</v>
      </c>
      <c r="C92" s="65"/>
      <c r="D92" s="56"/>
      <c r="E92" s="55">
        <f>IF(C92&lt;&gt;0,VLOOKUP(C92,General!$A$15:$C$514,2,FALSE),0)</f>
        <v>0</v>
      </c>
      <c r="F92" s="55">
        <f>IF(C92&lt;&gt;0,VLOOKUP(C92,General!$A$15:$C$514,3,FALSE),0)</f>
        <v>0</v>
      </c>
      <c r="G92" s="62"/>
      <c r="H92" s="29">
        <f t="shared" si="42"/>
        <v>0</v>
      </c>
      <c r="AJ92" s="23">
        <v>87</v>
      </c>
      <c r="AK92" s="24"/>
      <c r="AL92" s="25">
        <f t="shared" si="38"/>
        <v>0</v>
      </c>
      <c r="AM92" s="26">
        <f t="shared" si="39"/>
        <v>0</v>
      </c>
      <c r="AN92" s="26">
        <f t="shared" si="40"/>
        <v>0</v>
      </c>
      <c r="AO92" s="27">
        <f t="shared" si="41"/>
        <v>0</v>
      </c>
    </row>
    <row r="93" spans="1:41" x14ac:dyDescent="0.35">
      <c r="A93" s="28">
        <v>88</v>
      </c>
      <c r="B93" s="51">
        <f>IF(General!$I$18=1,'Class 1'!D93,'Class 1'!C93)</f>
        <v>0</v>
      </c>
      <c r="C93" s="65"/>
      <c r="D93" s="56"/>
      <c r="E93" s="55">
        <f>IF(C93&lt;&gt;0,VLOOKUP(C93,General!$A$15:$C$514,2,FALSE),0)</f>
        <v>0</v>
      </c>
      <c r="F93" s="55">
        <f>IF(C93&lt;&gt;0,VLOOKUP(C93,General!$A$15:$C$514,3,FALSE),0)</f>
        <v>0</v>
      </c>
      <c r="G93" s="62"/>
      <c r="H93" s="29">
        <f t="shared" si="42"/>
        <v>0</v>
      </c>
      <c r="AJ93" s="23">
        <v>88</v>
      </c>
      <c r="AK93" s="24"/>
      <c r="AL93" s="25">
        <f t="shared" si="38"/>
        <v>0</v>
      </c>
      <c r="AM93" s="26">
        <f t="shared" si="39"/>
        <v>0</v>
      </c>
      <c r="AN93" s="26">
        <f t="shared" si="40"/>
        <v>0</v>
      </c>
      <c r="AO93" s="27">
        <f t="shared" si="41"/>
        <v>0</v>
      </c>
    </row>
    <row r="94" spans="1:41" x14ac:dyDescent="0.35">
      <c r="A94" s="28">
        <v>89</v>
      </c>
      <c r="B94" s="51">
        <f>IF(General!$I$18=1,'Class 1'!D94,'Class 1'!C94)</f>
        <v>0</v>
      </c>
      <c r="C94" s="65"/>
      <c r="D94" s="56"/>
      <c r="E94" s="55">
        <f>IF(C94&lt;&gt;0,VLOOKUP(C94,General!$A$15:$C$514,2,FALSE),0)</f>
        <v>0</v>
      </c>
      <c r="F94" s="55">
        <f>IF(C94&lt;&gt;0,VLOOKUP(C94,General!$A$15:$C$514,3,FALSE),0)</f>
        <v>0</v>
      </c>
      <c r="G94" s="62"/>
      <c r="H94" s="29">
        <f t="shared" si="42"/>
        <v>0</v>
      </c>
      <c r="AJ94" s="23">
        <v>89</v>
      </c>
      <c r="AK94" s="24"/>
      <c r="AL94" s="25">
        <f t="shared" si="38"/>
        <v>0</v>
      </c>
      <c r="AM94" s="26">
        <f t="shared" si="39"/>
        <v>0</v>
      </c>
      <c r="AN94" s="26">
        <f t="shared" si="40"/>
        <v>0</v>
      </c>
      <c r="AO94" s="27">
        <f t="shared" si="41"/>
        <v>0</v>
      </c>
    </row>
    <row r="95" spans="1:41" x14ac:dyDescent="0.35">
      <c r="A95" s="28">
        <v>90</v>
      </c>
      <c r="B95" s="51">
        <f>IF(General!$I$18=1,'Class 1'!D95,'Class 1'!C95)</f>
        <v>0</v>
      </c>
      <c r="C95" s="65"/>
      <c r="D95" s="56"/>
      <c r="E95" s="55">
        <f>IF(C95&lt;&gt;0,VLOOKUP(C95,General!$A$15:$C$514,2,FALSE),0)</f>
        <v>0</v>
      </c>
      <c r="F95" s="55">
        <f>IF(C95&lt;&gt;0,VLOOKUP(C95,General!$A$15:$C$514,3,FALSE),0)</f>
        <v>0</v>
      </c>
      <c r="G95" s="62"/>
      <c r="H95" s="29">
        <f t="shared" si="42"/>
        <v>0</v>
      </c>
      <c r="AJ95" s="23">
        <v>90</v>
      </c>
      <c r="AK95" s="24"/>
      <c r="AL95" s="25">
        <f t="shared" si="38"/>
        <v>0</v>
      </c>
      <c r="AM95" s="26">
        <f t="shared" si="39"/>
        <v>0</v>
      </c>
      <c r="AN95" s="26">
        <f t="shared" si="40"/>
        <v>0</v>
      </c>
      <c r="AO95" s="27">
        <f t="shared" si="41"/>
        <v>0</v>
      </c>
    </row>
    <row r="96" spans="1:41" x14ac:dyDescent="0.35">
      <c r="A96" s="28">
        <v>91</v>
      </c>
      <c r="B96" s="51">
        <f>IF(General!$I$18=1,'Class 1'!D96,'Class 1'!C96)</f>
        <v>0</v>
      </c>
      <c r="C96" s="65"/>
      <c r="D96" s="56"/>
      <c r="E96" s="55">
        <f>IF(C96&lt;&gt;0,VLOOKUP(C96,General!$A$15:$C$514,2,FALSE),0)</f>
        <v>0</v>
      </c>
      <c r="F96" s="55">
        <f>IF(C96&lt;&gt;0,VLOOKUP(C96,General!$A$15:$C$514,3,FALSE),0)</f>
        <v>0</v>
      </c>
      <c r="G96" s="62"/>
      <c r="H96" s="29">
        <f t="shared" si="42"/>
        <v>0</v>
      </c>
      <c r="AJ96" s="23">
        <v>91</v>
      </c>
      <c r="AK96" s="24"/>
      <c r="AL96" s="25">
        <f t="shared" si="38"/>
        <v>0</v>
      </c>
      <c r="AM96" s="26">
        <f t="shared" si="39"/>
        <v>0</v>
      </c>
      <c r="AN96" s="26">
        <f t="shared" si="40"/>
        <v>0</v>
      </c>
      <c r="AO96" s="27">
        <f t="shared" si="41"/>
        <v>0</v>
      </c>
    </row>
    <row r="97" spans="1:41" x14ac:dyDescent="0.35">
      <c r="A97" s="28">
        <v>92</v>
      </c>
      <c r="B97" s="51">
        <f>IF(General!$I$18=1,'Class 1'!D97,'Class 1'!C97)</f>
        <v>0</v>
      </c>
      <c r="C97" s="65"/>
      <c r="D97" s="56"/>
      <c r="E97" s="55">
        <f>IF(C97&lt;&gt;0,VLOOKUP(C97,General!$A$15:$C$514,2,FALSE),0)</f>
        <v>0</v>
      </c>
      <c r="F97" s="55">
        <f>IF(C97&lt;&gt;0,VLOOKUP(C97,General!$A$15:$C$514,3,FALSE),0)</f>
        <v>0</v>
      </c>
      <c r="G97" s="62"/>
      <c r="H97" s="29">
        <f t="shared" si="42"/>
        <v>0</v>
      </c>
      <c r="AJ97" s="23">
        <v>92</v>
      </c>
      <c r="AK97" s="24"/>
      <c r="AL97" s="25">
        <f t="shared" si="38"/>
        <v>0</v>
      </c>
      <c r="AM97" s="26">
        <f t="shared" si="39"/>
        <v>0</v>
      </c>
      <c r="AN97" s="26">
        <f t="shared" si="40"/>
        <v>0</v>
      </c>
      <c r="AO97" s="27">
        <f t="shared" si="41"/>
        <v>0</v>
      </c>
    </row>
    <row r="98" spans="1:41" x14ac:dyDescent="0.35">
      <c r="A98" s="28">
        <v>93</v>
      </c>
      <c r="B98" s="51">
        <f>IF(General!$I$18=1,'Class 1'!D98,'Class 1'!C98)</f>
        <v>0</v>
      </c>
      <c r="C98" s="65"/>
      <c r="D98" s="56"/>
      <c r="E98" s="55">
        <f>IF(C98&lt;&gt;0,VLOOKUP(C98,General!$A$15:$C$514,2,FALSE),0)</f>
        <v>0</v>
      </c>
      <c r="F98" s="55">
        <f>IF(C98&lt;&gt;0,VLOOKUP(C98,General!$A$15:$C$514,3,FALSE),0)</f>
        <v>0</v>
      </c>
      <c r="G98" s="62"/>
      <c r="H98" s="29">
        <f t="shared" si="42"/>
        <v>0</v>
      </c>
      <c r="AJ98" s="23">
        <v>93</v>
      </c>
      <c r="AK98" s="24"/>
      <c r="AL98" s="25">
        <f t="shared" si="38"/>
        <v>0</v>
      </c>
      <c r="AM98" s="26">
        <f t="shared" si="39"/>
        <v>0</v>
      </c>
      <c r="AN98" s="26">
        <f t="shared" si="40"/>
        <v>0</v>
      </c>
      <c r="AO98" s="27">
        <f t="shared" si="41"/>
        <v>0</v>
      </c>
    </row>
    <row r="99" spans="1:41" x14ac:dyDescent="0.35">
      <c r="A99" s="28">
        <v>94</v>
      </c>
      <c r="B99" s="51">
        <f>IF(General!$I$18=1,'Class 1'!D99,'Class 1'!C99)</f>
        <v>0</v>
      </c>
      <c r="C99" s="65"/>
      <c r="D99" s="56"/>
      <c r="E99" s="55">
        <f>IF(C99&lt;&gt;0,VLOOKUP(C99,General!$A$15:$C$514,2,FALSE),0)</f>
        <v>0</v>
      </c>
      <c r="F99" s="55">
        <f>IF(C99&lt;&gt;0,VLOOKUP(C99,General!$A$15:$C$514,3,FALSE),0)</f>
        <v>0</v>
      </c>
      <c r="G99" s="62"/>
      <c r="H99" s="29">
        <f t="shared" si="42"/>
        <v>0</v>
      </c>
      <c r="AJ99" s="23">
        <v>94</v>
      </c>
      <c r="AK99" s="24"/>
      <c r="AL99" s="25">
        <f t="shared" si="38"/>
        <v>0</v>
      </c>
      <c r="AM99" s="26">
        <f t="shared" si="39"/>
        <v>0</v>
      </c>
      <c r="AN99" s="26">
        <f t="shared" si="40"/>
        <v>0</v>
      </c>
      <c r="AO99" s="27">
        <f t="shared" si="41"/>
        <v>0</v>
      </c>
    </row>
    <row r="100" spans="1:41" x14ac:dyDescent="0.35">
      <c r="A100" s="28">
        <v>95</v>
      </c>
      <c r="B100" s="51">
        <f>IF(General!$I$18=1,'Class 1'!D100,'Class 1'!C100)</f>
        <v>0</v>
      </c>
      <c r="C100" s="65"/>
      <c r="D100" s="56"/>
      <c r="E100" s="55">
        <f>IF(C100&lt;&gt;0,VLOOKUP(C100,General!$A$15:$C$514,2,FALSE),0)</f>
        <v>0</v>
      </c>
      <c r="F100" s="55">
        <f>IF(C100&lt;&gt;0,VLOOKUP(C100,General!$A$15:$C$514,3,FALSE),0)</f>
        <v>0</v>
      </c>
      <c r="G100" s="62"/>
      <c r="H100" s="29">
        <f t="shared" si="42"/>
        <v>0</v>
      </c>
      <c r="AJ100" s="23">
        <v>95</v>
      </c>
      <c r="AK100" s="24"/>
      <c r="AL100" s="25">
        <f t="shared" ref="AL100:AL105" si="43">IF(B100&gt;0,B100,0)</f>
        <v>0</v>
      </c>
      <c r="AM100" s="26">
        <f t="shared" ref="AM100:AM105" si="44">E100</f>
        <v>0</v>
      </c>
      <c r="AN100" s="26">
        <f t="shared" ref="AN100:AN105" si="45">F100</f>
        <v>0</v>
      </c>
      <c r="AO100" s="27">
        <f t="shared" ref="AO100:AO105" si="46">G100</f>
        <v>0</v>
      </c>
    </row>
    <row r="101" spans="1:41" x14ac:dyDescent="0.35">
      <c r="A101" s="28">
        <v>96</v>
      </c>
      <c r="B101" s="51">
        <f>IF(General!$I$18=1,'Class 1'!D101,'Class 1'!C101)</f>
        <v>0</v>
      </c>
      <c r="C101" s="65"/>
      <c r="D101" s="56"/>
      <c r="E101" s="55">
        <f>IF(C101&lt;&gt;0,VLOOKUP(C101,General!$A$15:$C$514,2,FALSE),0)</f>
        <v>0</v>
      </c>
      <c r="F101" s="55">
        <f>IF(C101&lt;&gt;0,VLOOKUP(C101,General!$A$15:$C$514,3,FALSE),0)</f>
        <v>0</v>
      </c>
      <c r="G101" s="62"/>
      <c r="H101" s="29">
        <f t="shared" si="42"/>
        <v>0</v>
      </c>
      <c r="AJ101" s="23">
        <v>96</v>
      </c>
      <c r="AK101" s="24"/>
      <c r="AL101" s="25">
        <f t="shared" si="43"/>
        <v>0</v>
      </c>
      <c r="AM101" s="26">
        <f t="shared" si="44"/>
        <v>0</v>
      </c>
      <c r="AN101" s="26">
        <f t="shared" si="45"/>
        <v>0</v>
      </c>
      <c r="AO101" s="27">
        <f t="shared" si="46"/>
        <v>0</v>
      </c>
    </row>
    <row r="102" spans="1:41" x14ac:dyDescent="0.35">
      <c r="A102" s="28">
        <v>97</v>
      </c>
      <c r="B102" s="51">
        <f>IF(General!$I$18=1,'Class 1'!D102,'Class 1'!C102)</f>
        <v>0</v>
      </c>
      <c r="C102" s="65"/>
      <c r="D102" s="56"/>
      <c r="E102" s="55">
        <f>IF(C102&lt;&gt;0,VLOOKUP(C102,General!$A$15:$C$514,2,FALSE),0)</f>
        <v>0</v>
      </c>
      <c r="F102" s="55">
        <f>IF(C102&lt;&gt;0,VLOOKUP(C102,General!$A$15:$C$514,3,FALSE),0)</f>
        <v>0</v>
      </c>
      <c r="G102" s="62"/>
      <c r="H102" s="29">
        <f t="shared" si="42"/>
        <v>0</v>
      </c>
      <c r="AJ102" s="23">
        <v>97</v>
      </c>
      <c r="AK102" s="24"/>
      <c r="AL102" s="25">
        <f t="shared" si="43"/>
        <v>0</v>
      </c>
      <c r="AM102" s="26">
        <f t="shared" si="44"/>
        <v>0</v>
      </c>
      <c r="AN102" s="26">
        <f t="shared" si="45"/>
        <v>0</v>
      </c>
      <c r="AO102" s="27">
        <f t="shared" si="46"/>
        <v>0</v>
      </c>
    </row>
    <row r="103" spans="1:41" x14ac:dyDescent="0.35">
      <c r="A103" s="28">
        <v>98</v>
      </c>
      <c r="B103" s="51">
        <f>IF(General!$I$18=1,'Class 1'!D103,'Class 1'!C103)</f>
        <v>0</v>
      </c>
      <c r="C103" s="65"/>
      <c r="D103" s="56"/>
      <c r="E103" s="55">
        <f>IF(C103&lt;&gt;0,VLOOKUP(C103,General!$A$15:$C$514,2,FALSE),0)</f>
        <v>0</v>
      </c>
      <c r="F103" s="55">
        <f>IF(C103&lt;&gt;0,VLOOKUP(C103,General!$A$15:$C$514,3,FALSE),0)</f>
        <v>0</v>
      </c>
      <c r="G103" s="62"/>
      <c r="H103" s="29">
        <f t="shared" si="42"/>
        <v>0</v>
      </c>
      <c r="AJ103" s="23">
        <v>98</v>
      </c>
      <c r="AK103" s="24"/>
      <c r="AL103" s="25">
        <f t="shared" si="43"/>
        <v>0</v>
      </c>
      <c r="AM103" s="26">
        <f t="shared" si="44"/>
        <v>0</v>
      </c>
      <c r="AN103" s="26">
        <f t="shared" si="45"/>
        <v>0</v>
      </c>
      <c r="AO103" s="27">
        <f t="shared" si="46"/>
        <v>0</v>
      </c>
    </row>
    <row r="104" spans="1:41" x14ac:dyDescent="0.35">
      <c r="A104" s="28">
        <v>99</v>
      </c>
      <c r="B104" s="51">
        <f>IF(General!$I$18=1,'Class 1'!D104,'Class 1'!C104)</f>
        <v>0</v>
      </c>
      <c r="C104" s="65"/>
      <c r="D104" s="56"/>
      <c r="E104" s="55">
        <f>IF(C104&lt;&gt;0,VLOOKUP(C104,General!$A$15:$C$514,2,FALSE),0)</f>
        <v>0</v>
      </c>
      <c r="F104" s="55">
        <f>IF(C104&lt;&gt;0,VLOOKUP(C104,General!$A$15:$C$514,3,FALSE),0)</f>
        <v>0</v>
      </c>
      <c r="G104" s="62"/>
      <c r="H104" s="29">
        <f t="shared" si="42"/>
        <v>0</v>
      </c>
      <c r="AJ104" s="23">
        <v>99</v>
      </c>
      <c r="AK104" s="24"/>
      <c r="AL104" s="25">
        <f t="shared" si="43"/>
        <v>0</v>
      </c>
      <c r="AM104" s="26">
        <f t="shared" si="44"/>
        <v>0</v>
      </c>
      <c r="AN104" s="26">
        <f t="shared" si="45"/>
        <v>0</v>
      </c>
      <c r="AO104" s="27">
        <f t="shared" si="46"/>
        <v>0</v>
      </c>
    </row>
    <row r="105" spans="1:41" x14ac:dyDescent="0.35">
      <c r="A105" s="40">
        <v>100</v>
      </c>
      <c r="B105" s="52">
        <f>IF(General!$I$18=1,'Class 1'!D105,'Class 1'!C105)</f>
        <v>0</v>
      </c>
      <c r="C105" s="66"/>
      <c r="D105" s="57"/>
      <c r="E105" s="55">
        <f>IF(C105&lt;&gt;0,VLOOKUP(C105,General!$A$15:$C$514,2,FALSE),0)</f>
        <v>0</v>
      </c>
      <c r="F105" s="55">
        <f>IF(C105&lt;&gt;0,VLOOKUP(C105,General!$A$15:$C$514,3,FALSE),0)</f>
        <v>0</v>
      </c>
      <c r="G105" s="63"/>
      <c r="H105" s="29">
        <f t="shared" si="42"/>
        <v>0</v>
      </c>
      <c r="AJ105" s="41">
        <v>100</v>
      </c>
      <c r="AK105" s="42"/>
      <c r="AL105" s="43">
        <f t="shared" si="43"/>
        <v>0</v>
      </c>
      <c r="AM105" s="44">
        <f t="shared" si="44"/>
        <v>0</v>
      </c>
      <c r="AN105" s="44">
        <f t="shared" si="45"/>
        <v>0</v>
      </c>
      <c r="AO105" s="27">
        <f t="shared" si="46"/>
        <v>0</v>
      </c>
    </row>
    <row r="106" spans="1:41" x14ac:dyDescent="0.35">
      <c r="C106" s="1">
        <f>COUNTIF(C6:C105,"&gt;0")</f>
        <v>0</v>
      </c>
    </row>
    <row r="110" spans="1:41" x14ac:dyDescent="0.35">
      <c r="K110" s="182" t="s">
        <v>49</v>
      </c>
      <c r="L110" s="182" t="s">
        <v>63</v>
      </c>
      <c r="M110" s="48"/>
      <c r="N110" s="48"/>
      <c r="O110" s="48" t="s">
        <v>62</v>
      </c>
      <c r="P110" s="48"/>
      <c r="Q110" s="48"/>
      <c r="T110" s="182" t="s">
        <v>49</v>
      </c>
      <c r="U110" s="182" t="s">
        <v>50</v>
      </c>
      <c r="V110" s="48"/>
      <c r="W110" s="48"/>
      <c r="X110" s="48" t="s">
        <v>58</v>
      </c>
      <c r="Y110" s="48"/>
      <c r="Z110" s="48"/>
    </row>
    <row r="111" spans="1:41" x14ac:dyDescent="0.35">
      <c r="K111" s="182"/>
      <c r="L111" s="182"/>
      <c r="M111" s="48" t="s">
        <v>53</v>
      </c>
      <c r="N111" s="48" t="s">
        <v>3</v>
      </c>
      <c r="O111" s="48" t="s">
        <v>4</v>
      </c>
      <c r="P111" s="48" t="s">
        <v>54</v>
      </c>
      <c r="Q111" s="48" t="s">
        <v>55</v>
      </c>
      <c r="T111" s="182"/>
      <c r="U111" s="182"/>
      <c r="V111" s="48" t="s">
        <v>53</v>
      </c>
      <c r="W111" s="48" t="s">
        <v>3</v>
      </c>
      <c r="X111" s="48" t="s">
        <v>4</v>
      </c>
      <c r="Y111" s="48" t="s">
        <v>54</v>
      </c>
      <c r="Z111" s="48" t="s">
        <v>55</v>
      </c>
    </row>
    <row r="112" spans="1:41" x14ac:dyDescent="0.35">
      <c r="K112" s="87">
        <f>RANK(P112,P$112:P$116,1)</f>
        <v>1</v>
      </c>
      <c r="L112" s="87">
        <f>RANK(Q112,Q$112:Q$116,1)</f>
        <v>1</v>
      </c>
      <c r="M112" s="87">
        <v>1</v>
      </c>
      <c r="N112" s="87">
        <f>_xlfn.IFNA(VLOOKUP(M112,$M$8:$O$13,2,FALSE),0)</f>
        <v>0</v>
      </c>
      <c r="O112" s="87">
        <f>_xlfn.IFNA(VLOOKUP(N112,$B$6:$E$35,4,FALSE),0)</f>
        <v>0</v>
      </c>
      <c r="P112" s="93">
        <f>IF(N112&gt;0,VLOOKUP(N112,B$6:G$35,6,FALSE),999)</f>
        <v>999</v>
      </c>
      <c r="Q112" s="93">
        <f>IF(N112&gt;0,VLOOKUP(N112,$B$6:$G$35,6,FALSE),Q$145)</f>
        <v>0.12498842592592592</v>
      </c>
      <c r="T112" s="90">
        <f>RANK(Y112,Y$112:Y$115,1)</f>
        <v>1</v>
      </c>
      <c r="U112" s="90"/>
      <c r="V112" s="90">
        <v>1</v>
      </c>
      <c r="W112" s="90">
        <f>_xlfn.IFNA(VLOOKUP(V112,$U$17:$W$22,3,FALSE),0)</f>
        <v>0</v>
      </c>
      <c r="X112" s="91">
        <f t="shared" ref="X112:X123" si="47">VLOOKUP(W112,B$6:E$35,4,FALSE)</f>
        <v>0</v>
      </c>
      <c r="Y112" s="89">
        <f t="shared" ref="Y112:Y123" si="48">IF(W112&gt;0,VLOOKUP(W112,B$6:G$35,6,FALSE),Y$145)</f>
        <v>0.12498842592592592</v>
      </c>
      <c r="Z112" s="92">
        <f>_xlfn.IFNA(VLOOKUP(W112,$W$17:$Y$22,3,FALSE),Z125)</f>
        <v>0</v>
      </c>
    </row>
    <row r="113" spans="10:27" x14ac:dyDescent="0.35">
      <c r="K113" s="87">
        <f t="shared" ref="K113:L116" si="49">RANK(P113,P$112:P$116,1)</f>
        <v>1</v>
      </c>
      <c r="L113" s="87">
        <f t="shared" si="49"/>
        <v>1</v>
      </c>
      <c r="M113" s="87">
        <v>1</v>
      </c>
      <c r="N113" s="87">
        <f>_xlfn.IFNA(VLOOKUP($M113,$M$17:$O$22,2,FALSE),0)</f>
        <v>0</v>
      </c>
      <c r="O113" s="87">
        <f>_xlfn.IFNA(VLOOKUP(N113,$B$6:$E$35,4,FALSE),0)</f>
        <v>0</v>
      </c>
      <c r="P113" s="93">
        <f>IF(N113&gt;0,VLOOKUP(N113,B$6:G$35,6,FALSE),999)</f>
        <v>999</v>
      </c>
      <c r="Q113" s="93">
        <f>IF(N113&gt;0,VLOOKUP(N113,$B$6:$G$35,6,FALSE),Q$145)</f>
        <v>0.12498842592592592</v>
      </c>
      <c r="T113" s="90">
        <f>RANK(Y113,Y$112:Y$115,1)</f>
        <v>1</v>
      </c>
      <c r="U113" s="90"/>
      <c r="V113" s="90">
        <v>2</v>
      </c>
      <c r="W113" s="90">
        <f>_xlfn.IFNA(VLOOKUP(V113,$U$17:$W$22,3,FALSE),0)</f>
        <v>0</v>
      </c>
      <c r="X113" s="91">
        <f t="shared" si="47"/>
        <v>0</v>
      </c>
      <c r="Y113" s="89">
        <f t="shared" si="48"/>
        <v>0.12498842592592592</v>
      </c>
      <c r="Z113" s="92">
        <f t="shared" ref="Z113" si="50">VLOOKUP(W113,$W$17:$Y$22,3,FALSE)</f>
        <v>0</v>
      </c>
    </row>
    <row r="114" spans="10:27" x14ac:dyDescent="0.35">
      <c r="K114" s="87">
        <f t="shared" si="49"/>
        <v>1</v>
      </c>
      <c r="L114" s="87">
        <f t="shared" si="49"/>
        <v>1</v>
      </c>
      <c r="M114" s="87">
        <v>1</v>
      </c>
      <c r="N114" s="87">
        <f>_xlfn.IFNA(VLOOKUP($M114,$M26:$O$31,2,FALSE),0)</f>
        <v>0</v>
      </c>
      <c r="O114" s="87">
        <f>_xlfn.IFNA(VLOOKUP(N114,$B$6:$E$35,4,FALSE),0)</f>
        <v>0</v>
      </c>
      <c r="P114" s="93">
        <f>IF(N114&gt;0,VLOOKUP(N114,B$6:G$35,6,FALSE),999)</f>
        <v>999</v>
      </c>
      <c r="Q114" s="93">
        <f>IF(N114&gt;0,VLOOKUP(N114,$B$6:$G$35,6,FALSE),Q$145)</f>
        <v>0.12498842592592592</v>
      </c>
      <c r="T114" s="90">
        <f>RANK(Y114,Y$112:Y$115,1)</f>
        <v>1</v>
      </c>
      <c r="U114" s="90"/>
      <c r="V114" s="90">
        <v>1</v>
      </c>
      <c r="W114" s="90">
        <f>_xlfn.IFNA(VLOOKUP(V114,$U$35:$W$40,3,FALSE),0)</f>
        <v>0</v>
      </c>
      <c r="X114" s="91">
        <f t="shared" si="47"/>
        <v>0</v>
      </c>
      <c r="Y114" s="89">
        <f t="shared" si="48"/>
        <v>0.12498842592592592</v>
      </c>
      <c r="Z114" s="92">
        <f>VLOOKUP(W114,$W$35:$Y$40,3,FALSE)</f>
        <v>0</v>
      </c>
    </row>
    <row r="115" spans="10:27" x14ac:dyDescent="0.35">
      <c r="K115" s="87">
        <f t="shared" si="49"/>
        <v>1</v>
      </c>
      <c r="L115" s="87">
        <f t="shared" si="49"/>
        <v>1</v>
      </c>
      <c r="M115" s="87">
        <v>2</v>
      </c>
      <c r="N115" s="87">
        <f>_xlfn.IFNA(VLOOKUP(M115,$M$8:$O$13,2,FALSE),0)</f>
        <v>0</v>
      </c>
      <c r="O115" s="87">
        <f>_xlfn.IFNA(VLOOKUP(N115,$B$6:$E$35,4,FALSE),0)</f>
        <v>0</v>
      </c>
      <c r="P115" s="93">
        <f>IF(N115&gt;0,VLOOKUP(N115,B$6:G$35,6,FALSE),999)</f>
        <v>999</v>
      </c>
      <c r="Q115" s="93">
        <f>IF(N115&gt;0,VLOOKUP(N115,$B$6:$G$35,6,FALSE),Q$145)</f>
        <v>0.12498842592592592</v>
      </c>
      <c r="T115" s="90">
        <f>RANK(Y115,Y$112:Y$115,1)</f>
        <v>1</v>
      </c>
      <c r="U115" s="90"/>
      <c r="V115" s="90">
        <v>2</v>
      </c>
      <c r="W115" s="90">
        <f>_xlfn.IFNA(VLOOKUP(V115,$U$35:$W$40,3,FALSE),0)</f>
        <v>0</v>
      </c>
      <c r="X115" s="91">
        <f t="shared" si="47"/>
        <v>0</v>
      </c>
      <c r="Y115" s="89">
        <f t="shared" si="48"/>
        <v>0.12498842592592592</v>
      </c>
      <c r="Z115" s="92">
        <f>VLOOKUP(W115,$W$35:$Y$40,3,FALSE)</f>
        <v>0</v>
      </c>
    </row>
    <row r="116" spans="10:27" x14ac:dyDescent="0.35">
      <c r="K116" s="87">
        <f t="shared" si="49"/>
        <v>1</v>
      </c>
      <c r="L116" s="87">
        <f t="shared" si="49"/>
        <v>1</v>
      </c>
      <c r="M116" s="87">
        <v>2</v>
      </c>
      <c r="N116" s="87">
        <f>_xlfn.IFNA(VLOOKUP($M116,$M$17:$O$22,2,FALSE),0)</f>
        <v>0</v>
      </c>
      <c r="O116" s="87">
        <f>_xlfn.IFNA(VLOOKUP(N116,$B$6:$E$35,4,FALSE),0)</f>
        <v>0</v>
      </c>
      <c r="P116" s="93">
        <f>IF(N116&gt;0,VLOOKUP(N116,B$6:G$35,6,FALSE),999)</f>
        <v>999</v>
      </c>
      <c r="Q116" s="93">
        <f>IF(N116&gt;0,VLOOKUP(N116,$B$6:$G$35,6,FALSE),Q$145)</f>
        <v>0.12498842592592592</v>
      </c>
      <c r="T116" s="158">
        <f>RANK(Y116,Y$116:Y$117,1)</f>
        <v>1</v>
      </c>
      <c r="U116" s="158">
        <f>IF(Z116&gt;0,RANK(Z116,Z$116:Z$119,1),999)</f>
        <v>999</v>
      </c>
      <c r="V116" s="158">
        <v>3</v>
      </c>
      <c r="W116" s="158">
        <f>_xlfn.IFNA(VLOOKUP(V116,$U$17:$W$22,3,FALSE),0)</f>
        <v>0</v>
      </c>
      <c r="X116" s="159">
        <f t="shared" si="47"/>
        <v>0</v>
      </c>
      <c r="Y116" s="160">
        <f t="shared" si="48"/>
        <v>0.12498842592592592</v>
      </c>
      <c r="Z116" s="98">
        <f>_xlfn.IFNA(VLOOKUP(W116,$W$17:$Y$22,3,FALSE),Z125)</f>
        <v>0</v>
      </c>
      <c r="AA116" s="86" t="str">
        <f>IF(General!T$19=1,IF(U116&lt;3,"LL",0),IF(T116&lt;3,"LL",0))</f>
        <v>LL</v>
      </c>
    </row>
    <row r="117" spans="10:27" x14ac:dyDescent="0.35">
      <c r="K117" s="88" t="e">
        <f>RANK(P117,P$117:P$121,1)</f>
        <v>#VALUE!</v>
      </c>
      <c r="L117" s="88">
        <f>RANK(Q117,Q$117:Q$121,1)</f>
        <v>1</v>
      </c>
      <c r="M117" s="88">
        <v>1</v>
      </c>
      <c r="N117" s="88">
        <f>_xlfn.IFNA(VLOOKUP($M117,$M35:$O$40,2,FALSE),0)</f>
        <v>0</v>
      </c>
      <c r="O117" s="88">
        <f t="shared" ref="O117:O132" si="51">VLOOKUP(N117,$B$6:$E$35,4,FALSE)</f>
        <v>0</v>
      </c>
      <c r="P117" s="94" t="str">
        <f>IF(N117&gt;0,VLOOKUP(N117,B$6:G$35,6,FALSE)," ")</f>
        <v xml:space="preserve"> </v>
      </c>
      <c r="Q117" s="94">
        <f>IF(N117&gt;0,VLOOKUP(N117,$B$6:$G$35,6,FALSE),P$145)</f>
        <v>0</v>
      </c>
      <c r="T117" s="158">
        <f>RANK(Y117,Y$116:Y$117,1)</f>
        <v>1</v>
      </c>
      <c r="U117" s="158">
        <f>IF(Z117&gt;0,RANK(Z117,Z$116:Z$119,1),0)</f>
        <v>0</v>
      </c>
      <c r="V117" s="158">
        <v>3</v>
      </c>
      <c r="W117" s="158">
        <f>_xlfn.IFNA(VLOOKUP(V117,$U$35:$W$40,3,FALSE),0)</f>
        <v>0</v>
      </c>
      <c r="X117" s="159">
        <f t="shared" si="47"/>
        <v>0</v>
      </c>
      <c r="Y117" s="160">
        <f t="shared" si="48"/>
        <v>0.12498842592592592</v>
      </c>
      <c r="Z117" s="98">
        <f>_xlfn.IFNA(VLOOKUP(W117,$W$35:$Y$40,3,FALSE),Z125)</f>
        <v>0</v>
      </c>
      <c r="AA117" s="86" t="str">
        <f>IF(General!T$19=1,IF(U117&lt;3,"LL",0),IF(T117&lt;3,"LL",0))</f>
        <v>LL</v>
      </c>
    </row>
    <row r="118" spans="10:27" x14ac:dyDescent="0.35">
      <c r="K118" s="88" t="e">
        <f>RANK(P118,P$117:P$121,1)</f>
        <v>#VALUE!</v>
      </c>
      <c r="L118" s="88">
        <f>RANK(Q118,Q$117:Q$121,1)</f>
        <v>1</v>
      </c>
      <c r="M118" s="88">
        <v>1</v>
      </c>
      <c r="N118" s="88">
        <f>_xlfn.IFNA(VLOOKUP($M118,$M44:$O$49,2,FALSE),0)</f>
        <v>0</v>
      </c>
      <c r="O118" s="88">
        <f t="shared" si="51"/>
        <v>0</v>
      </c>
      <c r="P118" s="94" t="str">
        <f>IF(N118&gt;0,VLOOKUP(N118,B$6:G$35,6,FALSE)," ")</f>
        <v xml:space="preserve"> </v>
      </c>
      <c r="Q118" s="94">
        <f>IF(N118&gt;0,VLOOKUP(N118,$B$6:$G$35,6,FALSE),P$145)</f>
        <v>0</v>
      </c>
      <c r="T118" s="158"/>
      <c r="U118" s="158">
        <f>IF(Z118&gt;0,RANK(Z118,Z$116:Z$119,1),0)</f>
        <v>0</v>
      </c>
      <c r="V118" s="158">
        <v>4</v>
      </c>
      <c r="W118" s="158">
        <f>_xlfn.IFNA(VLOOKUP(V118,$U$17:$W$22,3,FALSE),0)</f>
        <v>0</v>
      </c>
      <c r="X118" s="159">
        <f t="shared" si="47"/>
        <v>0</v>
      </c>
      <c r="Y118" s="160">
        <f t="shared" si="48"/>
        <v>0.12498842592592592</v>
      </c>
      <c r="Z118" s="98">
        <f>_xlfn.IFNA(VLOOKUP(W118,$W$17:$Y$22,3,FALSE),Z125)</f>
        <v>0</v>
      </c>
      <c r="AA118" s="86" t="b">
        <f>IF(General!$I$19=1,IF(U118&lt;3,"LL",0))</f>
        <v>0</v>
      </c>
    </row>
    <row r="119" spans="10:27" x14ac:dyDescent="0.35">
      <c r="K119" s="88" t="e">
        <f t="shared" ref="K119:L121" si="52">RANK(P119,P$117:P$121,1)</f>
        <v>#VALUE!</v>
      </c>
      <c r="L119" s="88">
        <f t="shared" si="52"/>
        <v>1</v>
      </c>
      <c r="M119" s="88">
        <v>2</v>
      </c>
      <c r="N119" s="88">
        <f>_xlfn.IFNA(VLOOKUP($M119,$M26:$O$31,2,FALSE),0)</f>
        <v>0</v>
      </c>
      <c r="O119" s="88">
        <f t="shared" si="51"/>
        <v>0</v>
      </c>
      <c r="P119" s="94" t="str">
        <f>IF(N119&gt;0,VLOOKUP(N119,B$6:G$35,6,FALSE)," ")</f>
        <v xml:space="preserve"> </v>
      </c>
      <c r="Q119" s="94">
        <f>IF(N119&gt;0,VLOOKUP(N119,$B$6:$G$35,6,FALSE),P$145)</f>
        <v>0</v>
      </c>
      <c r="T119" s="158"/>
      <c r="U119" s="158">
        <f>IF(Z119&gt;0,RANK(Z119,Z$116:Z$119,1),0)</f>
        <v>0</v>
      </c>
      <c r="V119" s="158">
        <v>4</v>
      </c>
      <c r="W119" s="158">
        <f>_xlfn.IFNA(VLOOKUP(V119,$U$35:$W$40,3,FALSE),0)</f>
        <v>0</v>
      </c>
      <c r="X119" s="159">
        <f t="shared" si="47"/>
        <v>0</v>
      </c>
      <c r="Y119" s="160">
        <f t="shared" si="48"/>
        <v>0.12498842592592592</v>
      </c>
      <c r="Z119" s="98">
        <f>_xlfn.IFNA(VLOOKUP(W119,$W$35:$Y$40,3,FALSE),Z125)</f>
        <v>0</v>
      </c>
      <c r="AA119" s="86" t="b">
        <f>IF(General!$I$19=1,IF(U119&lt;3,"LL",0))</f>
        <v>0</v>
      </c>
    </row>
    <row r="120" spans="10:27" x14ac:dyDescent="0.35">
      <c r="K120" s="88" t="e">
        <f t="shared" si="52"/>
        <v>#VALUE!</v>
      </c>
      <c r="L120" s="88">
        <f t="shared" si="52"/>
        <v>1</v>
      </c>
      <c r="M120" s="88">
        <v>2</v>
      </c>
      <c r="N120" s="88">
        <f>_xlfn.IFNA(VLOOKUP($M120,$M35:$O$40,2,FALSE),0)</f>
        <v>0</v>
      </c>
      <c r="O120" s="88">
        <f t="shared" si="51"/>
        <v>0</v>
      </c>
      <c r="P120" s="94" t="str">
        <f>IF(N120&gt;0,VLOOKUP(N120,B$6:G$35,6,FALSE)," ")</f>
        <v xml:space="preserve"> </v>
      </c>
      <c r="Q120" s="94">
        <f>IF(N120&gt;0,VLOOKUP(N120,$B$6:$G$35,6,FALSE),P$145)</f>
        <v>0</v>
      </c>
      <c r="T120" s="90"/>
      <c r="U120" s="90"/>
      <c r="V120" s="90">
        <v>5</v>
      </c>
      <c r="W120" s="90">
        <f>_xlfn.IFNA(VLOOKUP(V120,$U$17:$W$22,3,FALSE),0)</f>
        <v>0</v>
      </c>
      <c r="X120" s="91">
        <f t="shared" si="47"/>
        <v>0</v>
      </c>
      <c r="Y120" s="89">
        <f t="shared" si="48"/>
        <v>0.12498842592592592</v>
      </c>
      <c r="Z120" s="92">
        <f>_xlfn.IFNA(VLOOKUP(W120,$W$17:$Y$22,3,FALSE),Z125)</f>
        <v>0</v>
      </c>
    </row>
    <row r="121" spans="10:27" x14ac:dyDescent="0.35">
      <c r="K121" s="88" t="e">
        <f t="shared" si="52"/>
        <v>#VALUE!</v>
      </c>
      <c r="L121" s="88">
        <f t="shared" si="52"/>
        <v>1</v>
      </c>
      <c r="M121" s="88">
        <v>2</v>
      </c>
      <c r="N121" s="88">
        <f>_xlfn.IFNA(VLOOKUP($M121,$M44:$O$49,2,FALSE),0)</f>
        <v>0</v>
      </c>
      <c r="O121" s="88">
        <f t="shared" si="51"/>
        <v>0</v>
      </c>
      <c r="P121" s="94" t="str">
        <f>IF(N121&gt;0,VLOOKUP(N121,B$6:G$35,6,FALSE)," ")</f>
        <v xml:space="preserve"> </v>
      </c>
      <c r="Q121" s="94">
        <f>IF(N121&gt;0,VLOOKUP(N121,$B$6:$G$35,6,FALSE),P$145)</f>
        <v>0</v>
      </c>
      <c r="T121" s="90"/>
      <c r="U121" s="90"/>
      <c r="V121" s="90">
        <v>5</v>
      </c>
      <c r="W121" s="90">
        <f t="shared" ref="W121:W123" si="53">_xlfn.IFNA(VLOOKUP(V121,$U$35:$W$40,3,FALSE),0)</f>
        <v>0</v>
      </c>
      <c r="X121" s="91">
        <f t="shared" si="47"/>
        <v>0</v>
      </c>
      <c r="Y121" s="89">
        <f t="shared" si="48"/>
        <v>0.12498842592592592</v>
      </c>
      <c r="Z121" s="92">
        <f>_xlfn.IFNA(VLOOKUP(W121,$W$35:$Y$40,3,FALSE),Z125)</f>
        <v>0</v>
      </c>
    </row>
    <row r="122" spans="10:27" x14ac:dyDescent="0.35">
      <c r="J122" s="48">
        <f>RANK(S122,S$122:S$126,1)</f>
        <v>1</v>
      </c>
      <c r="K122" s="96" t="b">
        <f>IF(P122&lt;Q$145,RANK(P122,P$122:P$126,1))</f>
        <v>0</v>
      </c>
      <c r="L122" s="96">
        <f>IF(Q122&gt;0,RANK(Q122,Q$122:Q$132,1),99)</f>
        <v>99</v>
      </c>
      <c r="M122" s="96">
        <v>3</v>
      </c>
      <c r="N122" s="97">
        <f>_xlfn.IFNA(VLOOKUP(M122,$M$8:$O$13,2,FALSE),0)</f>
        <v>0</v>
      </c>
      <c r="O122" s="97">
        <f t="shared" si="51"/>
        <v>0</v>
      </c>
      <c r="P122" s="98">
        <f>IF(N122&gt;0,VLOOKUP(N122,B$6:G$35,6,FALSE),Q145)</f>
        <v>0.12498842592592592</v>
      </c>
      <c r="Q122" s="98">
        <f>_xlfn.IFNA(VLOOKUP(N122,$N$8:$P$13,3,FALSE),Q$145)</f>
        <v>0</v>
      </c>
      <c r="R122" s="111">
        <f>IF(General!I$19=1,IF(L122&lt;3,"LL",0),IF(K122&lt;3,"LL",0))</f>
        <v>0</v>
      </c>
      <c r="S122" s="48">
        <f>IF(R122&lt;&gt;"LL",RANK(P122,P$122:P$126,1),99)</f>
        <v>1</v>
      </c>
      <c r="T122" s="90"/>
      <c r="U122" s="90"/>
      <c r="V122" s="90">
        <v>6</v>
      </c>
      <c r="W122" s="90">
        <f>_xlfn.IFNA(VLOOKUP(V122,$U$17:$W$22,3,FALSE),0)</f>
        <v>0</v>
      </c>
      <c r="X122" s="91">
        <f t="shared" si="47"/>
        <v>0</v>
      </c>
      <c r="Y122" s="89">
        <f t="shared" si="48"/>
        <v>0.12498842592592592</v>
      </c>
      <c r="Z122" s="92">
        <f>_xlfn.IFNA(VLOOKUP(W122,$W$17:$Y$22,3,FALSE),Z125)</f>
        <v>0</v>
      </c>
    </row>
    <row r="123" spans="10:27" x14ac:dyDescent="0.35">
      <c r="J123" s="48">
        <f t="shared" ref="J123:J126" si="54">RANK(S123,S$122:S$126,1)</f>
        <v>1</v>
      </c>
      <c r="K123" s="96" t="b">
        <f>IF(P123&lt;Q$145,RANK(P123,P$122:P$126,1))</f>
        <v>0</v>
      </c>
      <c r="L123" s="96">
        <f>IF(Q123&gt;0,RANK(Q123,Q$122:Q$132,1),99)</f>
        <v>99</v>
      </c>
      <c r="M123" s="96">
        <v>3</v>
      </c>
      <c r="N123" s="97">
        <f>_xlfn.IFNA(VLOOKUP($M123,$M$17:$O$22,2,FALSE),0)</f>
        <v>0</v>
      </c>
      <c r="O123" s="97">
        <f t="shared" si="51"/>
        <v>0</v>
      </c>
      <c r="P123" s="98">
        <f>IF(N123&gt;0,VLOOKUP(N123,B$6:G$35,6,FALSE),Q145)</f>
        <v>0.12498842592592592</v>
      </c>
      <c r="Q123" s="98">
        <f>_xlfn.IFNA(VLOOKUP(N123,$N$17:$P$22,3,FALSE),Q$145)</f>
        <v>0</v>
      </c>
      <c r="R123" s="111">
        <f>IF(General!I$19=1,IF(L123&lt;3,"LL",0),IF('Class 1'!K123&lt;3,"LL",0))</f>
        <v>0</v>
      </c>
      <c r="S123" s="48">
        <f>IF(R123&lt;&gt;"LL",RANK(P123,P$122:P$126,1),99)</f>
        <v>1</v>
      </c>
      <c r="T123" s="90"/>
      <c r="U123" s="90"/>
      <c r="V123" s="90">
        <v>6</v>
      </c>
      <c r="W123" s="90">
        <f t="shared" si="53"/>
        <v>0</v>
      </c>
      <c r="X123" s="91">
        <f t="shared" si="47"/>
        <v>0</v>
      </c>
      <c r="Y123" s="89">
        <f t="shared" si="48"/>
        <v>0.12498842592592592</v>
      </c>
      <c r="Z123" s="92">
        <f>_xlfn.IFNA(VLOOKUP(W123,$W$35:$Y$40,3,FALSE),Z125)</f>
        <v>0</v>
      </c>
    </row>
    <row r="124" spans="10:27" x14ac:dyDescent="0.35">
      <c r="J124" s="48">
        <f t="shared" si="54"/>
        <v>1</v>
      </c>
      <c r="K124" s="96" t="b">
        <f>IF(P124&lt;Q$145,RANK(P124,P$122:P$126,1))</f>
        <v>0</v>
      </c>
      <c r="L124" s="96">
        <f>IF(Q124&gt;0,RANK(Q124,Q$122:Q$132,1),99)</f>
        <v>99</v>
      </c>
      <c r="M124" s="96">
        <v>3</v>
      </c>
      <c r="N124" s="97">
        <f>_xlfn.IFNA(VLOOKUP($M124,$M26:$O$31,2,FALSE),0)</f>
        <v>0</v>
      </c>
      <c r="O124" s="97">
        <f t="shared" si="51"/>
        <v>0</v>
      </c>
      <c r="P124" s="98">
        <f>IF(N124&gt;0,VLOOKUP(N124,B$6:G$35,6,FALSE),Q145)</f>
        <v>0.12498842592592592</v>
      </c>
      <c r="Q124" s="98">
        <f>_xlfn.IFNA(VLOOKUP(N124,$N$26:$P$31,3,FALSE),Q$145)</f>
        <v>0</v>
      </c>
      <c r="R124" s="111">
        <f>IF(General!I$19=1,IF(L124&lt;3,"LL",0),IF('Class 1'!K124&lt;3,"LL",0))</f>
        <v>0</v>
      </c>
      <c r="S124" s="48">
        <f>IF(R124&lt;&gt;"LL",RANK(P124,P$122:P$126,1),99)</f>
        <v>1</v>
      </c>
    </row>
    <row r="125" spans="10:27" x14ac:dyDescent="0.35">
      <c r="J125" s="48">
        <f t="shared" si="54"/>
        <v>1</v>
      </c>
      <c r="K125" s="96" t="b">
        <f>IF(P125&lt;Q$145,RANK(P125,P$122:P$126,1))</f>
        <v>0</v>
      </c>
      <c r="L125" s="96">
        <f>IF(Q125&gt;0,RANK(Q125,Q$122:Q$132,1),99)</f>
        <v>99</v>
      </c>
      <c r="M125" s="96">
        <v>3</v>
      </c>
      <c r="N125" s="97">
        <f>_xlfn.IFNA(VLOOKUP($M125,$M35:$O$40,2,FALSE),0)</f>
        <v>0</v>
      </c>
      <c r="O125" s="97">
        <f t="shared" si="51"/>
        <v>0</v>
      </c>
      <c r="P125" s="98">
        <f>IF(N125&gt;0,VLOOKUP(N125,B$6:G$35,6,FALSE),Q145)</f>
        <v>0.12498842592592592</v>
      </c>
      <c r="Q125" s="98">
        <f>_xlfn.IFNA(VLOOKUP(N125,$N$35:$P$40,3,FALSE),Q$145)</f>
        <v>0</v>
      </c>
      <c r="R125" s="111">
        <f>IF(General!I$19=1,IF(L125&lt;3,"LL",0),IF('Class 1'!K125&lt;3,"LL",0))</f>
        <v>0</v>
      </c>
      <c r="S125" s="48">
        <f>IF(R125&lt;&gt;"LL",RANK(P125,P$122:P$126,1),99)</f>
        <v>1</v>
      </c>
      <c r="Z125" s="95">
        <v>0.12498842592592592</v>
      </c>
    </row>
    <row r="126" spans="10:27" x14ac:dyDescent="0.35">
      <c r="J126" s="48">
        <f t="shared" si="54"/>
        <v>1</v>
      </c>
      <c r="K126" s="96" t="b">
        <f>IF(P126&lt;Q$145,RANK(P126,P$122:P$126,1))</f>
        <v>0</v>
      </c>
      <c r="L126" s="96">
        <f>IF(Q126&gt;0,RANK(Q126,Q$122:Q$132,1),99)</f>
        <v>99</v>
      </c>
      <c r="M126" s="96">
        <v>3</v>
      </c>
      <c r="N126" s="97">
        <f>_xlfn.IFNA(VLOOKUP($M126,$M44:$O$49,2,FALSE),0)</f>
        <v>0</v>
      </c>
      <c r="O126" s="97">
        <f t="shared" si="51"/>
        <v>0</v>
      </c>
      <c r="P126" s="98">
        <f>IF(N126&gt;0,VLOOKUP(N126,B$6:G$35,6,FALSE),Q145)</f>
        <v>0.12498842592592592</v>
      </c>
      <c r="Q126" s="98">
        <f>_xlfn.IFNA(VLOOKUP(N126,$N$44:$P$49,3,FALSE),Q$145)</f>
        <v>0</v>
      </c>
      <c r="R126" s="111">
        <f>IF(General!I$19=1,IF(L126&lt;3,"LL",0),IF('Class 1'!K126&lt;3,"LL",0))</f>
        <v>0</v>
      </c>
      <c r="S126" s="48">
        <f>IF(R126&lt;&gt;"LL",RANK(P126,P$122:P$126,1),99)</f>
        <v>1</v>
      </c>
      <c r="X126" s="48" t="s">
        <v>59</v>
      </c>
    </row>
    <row r="127" spans="10:27" x14ac:dyDescent="0.35">
      <c r="J127" s="48"/>
      <c r="K127" s="96"/>
      <c r="L127" s="96"/>
      <c r="M127" s="96"/>
      <c r="N127" s="97"/>
      <c r="O127" s="97"/>
      <c r="P127" s="98"/>
      <c r="Q127" s="98">
        <v>0.12498842592592592</v>
      </c>
      <c r="R127" s="86">
        <f>COUNTIF(R122:R126,"LL")</f>
        <v>0</v>
      </c>
      <c r="S127" s="48"/>
      <c r="T127" s="90"/>
      <c r="U127" s="90">
        <v>1</v>
      </c>
      <c r="V127" s="90">
        <v>3</v>
      </c>
      <c r="W127" s="90">
        <f>_xlfn.IFNA(VLOOKUP(V127,$U$116:$W$121,3,FALSE),0)</f>
        <v>0</v>
      </c>
      <c r="X127" s="91">
        <f t="shared" ref="X127:X132" si="55">VLOOKUP(W127,B$6:E$35,4,FALSE)</f>
        <v>0</v>
      </c>
      <c r="Y127" s="89">
        <f t="shared" ref="Y127:Y132" si="56">VLOOKUP(W127,B$6:G$35,6,FALSE)</f>
        <v>0</v>
      </c>
      <c r="Z127" s="92">
        <f>_xlfn.IFNA(VLOOKUP(W127,$W$17:$Y$22,3,FALSE),Z134)</f>
        <v>0</v>
      </c>
    </row>
    <row r="128" spans="10:27" x14ac:dyDescent="0.35">
      <c r="J128" s="48">
        <f>RANK(S128,S$128:S$132,1)</f>
        <v>1</v>
      </c>
      <c r="K128" s="99"/>
      <c r="L128" s="99">
        <f>IF(Q128&gt;0,RANK(Q128,Q$122:Q$132,1),99)</f>
        <v>99</v>
      </c>
      <c r="M128" s="99">
        <v>4</v>
      </c>
      <c r="N128" s="100">
        <f>_xlfn.IFNA(VLOOKUP($M128,$M$8:$O$13,2,FALSE),0)</f>
        <v>0</v>
      </c>
      <c r="O128" s="100">
        <f t="shared" si="51"/>
        <v>0</v>
      </c>
      <c r="P128" s="101">
        <f>IF(N128&gt;0,VLOOKUP(N128,B$6:G$35,6,FALSE),Q145)</f>
        <v>0.12498842592592592</v>
      </c>
      <c r="Q128" s="101">
        <f>_xlfn.IFNA(VLOOKUP(N128,$N$8:$P$13,3,FALSE),Q$145)</f>
        <v>0</v>
      </c>
      <c r="R128" s="111" t="b">
        <f>IF(General!$I$19=1,IF(L128&lt;3,"LL",0))</f>
        <v>0</v>
      </c>
      <c r="S128" s="48">
        <f>IF(R128&lt;&gt;"LL",RANK(P128,P$128:P$132,1),99)</f>
        <v>1</v>
      </c>
      <c r="T128" s="90"/>
      <c r="U128" s="90">
        <v>2</v>
      </c>
      <c r="V128" s="90">
        <v>4</v>
      </c>
      <c r="W128" s="90">
        <f>_xlfn.IFNA(VLOOKUP(V128,$U$116:$W$121,3,FALSE),0)</f>
        <v>0</v>
      </c>
      <c r="X128" s="91">
        <f t="shared" si="55"/>
        <v>0</v>
      </c>
      <c r="Y128" s="89">
        <f t="shared" si="56"/>
        <v>0</v>
      </c>
      <c r="Z128" s="92"/>
    </row>
    <row r="129" spans="10:26" x14ac:dyDescent="0.35">
      <c r="J129" s="48">
        <f t="shared" ref="J129:J132" si="57">RANK(S129,S$128:S$132,1)</f>
        <v>1</v>
      </c>
      <c r="K129" s="99"/>
      <c r="L129" s="99">
        <f>IF(Q129&gt;0,RANK(Q129,Q$122:Q$132,1),99)</f>
        <v>99</v>
      </c>
      <c r="M129" s="99">
        <v>4</v>
      </c>
      <c r="N129" s="100">
        <f>_xlfn.IFNA(VLOOKUP($M129,$M$17:$O$22,2,FALSE),0)</f>
        <v>0</v>
      </c>
      <c r="O129" s="100">
        <f t="shared" si="51"/>
        <v>0</v>
      </c>
      <c r="P129" s="101">
        <f>IF(N129&gt;0,VLOOKUP(N129,B$6:G$35,6,FALSE),Q145)</f>
        <v>0.12498842592592592</v>
      </c>
      <c r="Q129" s="101">
        <f>_xlfn.IFNA(VLOOKUP(N129,$N$17:$P$22,3,FALSE),Q$145)</f>
        <v>0</v>
      </c>
      <c r="R129" s="111" t="b">
        <f>IF(General!$I$19=1,IF(L129&lt;3,"LL",0))</f>
        <v>0</v>
      </c>
      <c r="S129" s="48">
        <f>IF(R129&lt;&gt;"LL",RANK(P129,P$128:P$132,1),99)</f>
        <v>1</v>
      </c>
      <c r="T129" s="90"/>
      <c r="U129" s="90">
        <f>IF(Y129&gt;0,RANK(Y129,Y$129:Y$130,1),999)</f>
        <v>999</v>
      </c>
      <c r="V129" s="90">
        <v>5</v>
      </c>
      <c r="W129" s="90">
        <f>_xlfn.IFNA(VLOOKUP(V129,$U$17:$W$22,3,FALSE),0)</f>
        <v>0</v>
      </c>
      <c r="X129" s="91">
        <f t="shared" si="55"/>
        <v>0</v>
      </c>
      <c r="Y129" s="89">
        <f t="shared" si="56"/>
        <v>0</v>
      </c>
      <c r="Z129" s="92"/>
    </row>
    <row r="130" spans="10:26" x14ac:dyDescent="0.35">
      <c r="J130" s="48">
        <f t="shared" si="57"/>
        <v>1</v>
      </c>
      <c r="K130" s="99"/>
      <c r="L130" s="99">
        <f>IF(Q130&gt;0,RANK(Q130,Q$122:Q$132,1),99)</f>
        <v>99</v>
      </c>
      <c r="M130" s="99">
        <v>4</v>
      </c>
      <c r="N130" s="100">
        <f>_xlfn.IFNA(VLOOKUP($M130,$M26:$O$31,2,FALSE),0)</f>
        <v>0</v>
      </c>
      <c r="O130" s="100">
        <f t="shared" si="51"/>
        <v>0</v>
      </c>
      <c r="P130" s="101">
        <f>IF(N130&gt;0,VLOOKUP(N130,B$6:G$35,6,FALSE),Q145)</f>
        <v>0.12498842592592592</v>
      </c>
      <c r="Q130" s="101">
        <f>_xlfn.IFNA(VLOOKUP(N130,$N$26:$P$31,3,FALSE),Q$145)</f>
        <v>0</v>
      </c>
      <c r="R130" s="111" t="b">
        <f>IF(General!$I$19=1,IF(L130&lt;3,"LL",0))</f>
        <v>0</v>
      </c>
      <c r="S130" s="48">
        <f>IF(R130&lt;&gt;"LL",RANK(P130,P$128:P$132,1),99)</f>
        <v>1</v>
      </c>
      <c r="T130" s="90"/>
      <c r="U130" s="90">
        <f>IF(Y130&gt;0,RANK(Y130,Y$129:Y$130,1),999)</f>
        <v>999</v>
      </c>
      <c r="V130" s="90">
        <v>5</v>
      </c>
      <c r="W130" s="90">
        <f t="shared" ref="W130:W132" si="58">_xlfn.IFNA(VLOOKUP(V130,$U$35:$W$40,3,FALSE),0)</f>
        <v>0</v>
      </c>
      <c r="X130" s="91">
        <f t="shared" si="55"/>
        <v>0</v>
      </c>
      <c r="Y130" s="89">
        <f t="shared" si="56"/>
        <v>0</v>
      </c>
      <c r="Z130" s="92"/>
    </row>
    <row r="131" spans="10:26" x14ac:dyDescent="0.35">
      <c r="J131" s="48">
        <f t="shared" si="57"/>
        <v>1</v>
      </c>
      <c r="K131" s="99"/>
      <c r="L131" s="99">
        <f>IF(Q131&gt;0,RANK(Q131,Q$122:Q$132,1),99)</f>
        <v>99</v>
      </c>
      <c r="M131" s="99">
        <v>4</v>
      </c>
      <c r="N131" s="100">
        <f>_xlfn.IFNA(VLOOKUP($M131,$M$35:$O40,2,FALSE),0)</f>
        <v>0</v>
      </c>
      <c r="O131" s="100">
        <f t="shared" si="51"/>
        <v>0</v>
      </c>
      <c r="P131" s="101">
        <f>IF(N131&gt;0,VLOOKUP(N131,B$6:G$35,6,FALSE),Q145)</f>
        <v>0.12498842592592592</v>
      </c>
      <c r="Q131" s="101">
        <f>_xlfn.IFNA(VLOOKUP(N131,$N$35:$P$40,3,FALSE),Q$145)</f>
        <v>0</v>
      </c>
      <c r="R131" s="111" t="b">
        <f>IF(General!$I$19=1,IF(L131&lt;3,"LL",0))</f>
        <v>0</v>
      </c>
      <c r="S131" s="48">
        <f>IF(R131&lt;&gt;"LL",RANK(P131,P$128:P$132,1),99)</f>
        <v>1</v>
      </c>
      <c r="T131" s="90"/>
      <c r="U131" s="90">
        <f>IF(Y131&gt;0,RANK(Y131,Y$131:Y$132,1),999)</f>
        <v>999</v>
      </c>
      <c r="V131" s="90">
        <v>6</v>
      </c>
      <c r="W131" s="90">
        <f>_xlfn.IFNA(VLOOKUP(V131,$U$17:$W$22,3,FALSE),0)</f>
        <v>0</v>
      </c>
      <c r="X131" s="91">
        <f t="shared" si="55"/>
        <v>0</v>
      </c>
      <c r="Y131" s="89">
        <f t="shared" si="56"/>
        <v>0</v>
      </c>
      <c r="Z131" s="92"/>
    </row>
    <row r="132" spans="10:26" x14ac:dyDescent="0.35">
      <c r="J132" s="48">
        <f t="shared" si="57"/>
        <v>1</v>
      </c>
      <c r="K132" s="99"/>
      <c r="L132" s="99">
        <f>IF(Q132&gt;0,RANK(Q132,Q$122:Q$132,1),99)</f>
        <v>99</v>
      </c>
      <c r="M132" s="99">
        <v>4</v>
      </c>
      <c r="N132" s="100">
        <f>_xlfn.IFNA(VLOOKUP($M132,$M$44:$O49,2,FALSE),0)</f>
        <v>0</v>
      </c>
      <c r="O132" s="100">
        <f t="shared" si="51"/>
        <v>0</v>
      </c>
      <c r="P132" s="101">
        <f>IF(N132&gt;0,VLOOKUP(N132,B$6:G$35,6,FALSE),Q145)</f>
        <v>0.12498842592592592</v>
      </c>
      <c r="Q132" s="101">
        <f>_xlfn.IFNA(VLOOKUP(N132,$N$44:$P$49,3,FALSE),Q$145)</f>
        <v>0</v>
      </c>
      <c r="R132" s="111" t="b">
        <f>IF(General!$I$19=1,IF(L132&lt;3,"LL",0))</f>
        <v>0</v>
      </c>
      <c r="S132" s="48">
        <f>IF(R132&lt;&gt;"LL",RANK(P132,P$128:P$132,1),99)</f>
        <v>1</v>
      </c>
      <c r="T132" s="90"/>
      <c r="U132" s="90">
        <f>IF(Y132&gt;0,RANK(Y132,Y$131:Y$132,1),999)</f>
        <v>999</v>
      </c>
      <c r="V132" s="90">
        <v>6</v>
      </c>
      <c r="W132" s="90">
        <f t="shared" si="58"/>
        <v>0</v>
      </c>
      <c r="X132" s="91">
        <f t="shared" si="55"/>
        <v>0</v>
      </c>
      <c r="Y132" s="89">
        <f t="shared" si="56"/>
        <v>0</v>
      </c>
      <c r="Z132" s="92"/>
    </row>
    <row r="133" spans="10:26" x14ac:dyDescent="0.35">
      <c r="J133" s="48"/>
      <c r="K133" s="99"/>
      <c r="L133" s="99"/>
      <c r="M133" s="99"/>
      <c r="N133" s="100"/>
      <c r="O133" s="100"/>
      <c r="P133" s="101"/>
      <c r="Q133" s="101"/>
      <c r="R133" s="114">
        <f>COUNTIF(R128:R132,"LL")</f>
        <v>0</v>
      </c>
      <c r="S133" s="48"/>
    </row>
    <row r="134" spans="10:26" x14ac:dyDescent="0.35">
      <c r="K134" s="102">
        <f>RANK(P134,P$134:P$138,1)</f>
        <v>1</v>
      </c>
      <c r="L134" s="102"/>
      <c r="M134" s="102">
        <v>5</v>
      </c>
      <c r="N134" s="103">
        <f>_xlfn.IFNA(VLOOKUP($M134,$M$8:$O$13,2,FALSE),0)</f>
        <v>0</v>
      </c>
      <c r="O134" s="103">
        <f t="shared" ref="O134:O143" si="59">VLOOKUP(N134,$B$6:$E$35,4,FALSE)</f>
        <v>0</v>
      </c>
      <c r="P134" s="104">
        <f>IF(N134&gt;0,VLOOKUP(N134,B$6:G$35,6,FALSE),P150)</f>
        <v>0</v>
      </c>
      <c r="Q134" s="104"/>
      <c r="X134" s="48" t="s">
        <v>60</v>
      </c>
    </row>
    <row r="135" spans="10:26" x14ac:dyDescent="0.35">
      <c r="K135" s="102">
        <f>RANK(P135,P$134:P$138,1)</f>
        <v>1</v>
      </c>
      <c r="L135" s="102"/>
      <c r="M135" s="102">
        <v>5</v>
      </c>
      <c r="N135" s="103">
        <f>_xlfn.IFNA(VLOOKUP($M135,$M$17:$O$22,2,FALSE),0)</f>
        <v>0</v>
      </c>
      <c r="O135" s="103">
        <f t="shared" si="59"/>
        <v>0</v>
      </c>
      <c r="P135" s="104">
        <f>IF(N135&gt;0,VLOOKUP(N135,B$6:G$35,6,FALSE),P150)</f>
        <v>0</v>
      </c>
      <c r="Q135" s="104"/>
      <c r="T135" s="90"/>
      <c r="U135" s="90">
        <f>IF(Y135&gt;0,RANK(Y135,Y$135:Y$136,1),0)</f>
        <v>0</v>
      </c>
      <c r="V135" s="90">
        <v>4</v>
      </c>
      <c r="W135" s="90">
        <f>_xlfn.IFNA(VLOOKUP(V135,$U$17:$W$22,3,FALSE),0)</f>
        <v>0</v>
      </c>
      <c r="X135" s="91">
        <f>VLOOKUP(W135,B$6:E$35,4,FALSE)</f>
        <v>0</v>
      </c>
      <c r="Y135" s="89">
        <f>VLOOKUP(W135,B$6:G$35,6,FALSE)</f>
        <v>0</v>
      </c>
      <c r="Z135" s="92"/>
    </row>
    <row r="136" spans="10:26" x14ac:dyDescent="0.35">
      <c r="K136" s="102">
        <f>RANK(P136,P$134:P$138,1)</f>
        <v>1</v>
      </c>
      <c r="L136" s="102"/>
      <c r="M136" s="102">
        <v>5</v>
      </c>
      <c r="N136" s="103">
        <f>_xlfn.IFNA(VLOOKUP($M136,$M$26:$O$31,2,FALSE),0)</f>
        <v>0</v>
      </c>
      <c r="O136" s="103">
        <f t="shared" si="59"/>
        <v>0</v>
      </c>
      <c r="P136" s="104">
        <f>IF(N136&gt;0,VLOOKUP(N136,B$6:G$35,6,FALSE),P150)</f>
        <v>0</v>
      </c>
      <c r="Q136" s="104"/>
      <c r="T136" s="90"/>
      <c r="U136" s="90">
        <f>IF(Y136&gt;0,RANK(Y136,Y$135:Y$136,1),0)</f>
        <v>0</v>
      </c>
      <c r="V136" s="90">
        <v>4</v>
      </c>
      <c r="W136" s="90">
        <f>_xlfn.IFNA(VLOOKUP(V136,$U$35:$W$40,3,FALSE),0)</f>
        <v>0</v>
      </c>
      <c r="X136" s="91">
        <f>VLOOKUP(W136,B$6:E$35,4,FALSE)</f>
        <v>0</v>
      </c>
      <c r="Y136" s="89">
        <f>VLOOKUP(W136,B$6:G$35,6,FALSE)</f>
        <v>0</v>
      </c>
      <c r="Z136" s="92"/>
    </row>
    <row r="137" spans="10:26" x14ac:dyDescent="0.35">
      <c r="K137" s="102">
        <f>RANK(P137,P$134:P$138,1)</f>
        <v>1</v>
      </c>
      <c r="L137" s="102"/>
      <c r="M137" s="102">
        <v>5</v>
      </c>
      <c r="N137" s="103">
        <f>_xlfn.IFNA(VLOOKUP($M137,$M$35:$O$40,2,FALSE),0)</f>
        <v>0</v>
      </c>
      <c r="O137" s="103">
        <f t="shared" si="59"/>
        <v>0</v>
      </c>
      <c r="P137" s="104">
        <f>IF(N137&gt;0,VLOOKUP(N137,B$6:G$35,6,FALSE),P150)</f>
        <v>0</v>
      </c>
      <c r="Q137" s="104"/>
      <c r="T137" s="90"/>
      <c r="Z137" s="92"/>
    </row>
    <row r="138" spans="10:26" x14ac:dyDescent="0.35">
      <c r="K138" s="102">
        <f>RANK(P138,P$134:P$138,1)</f>
        <v>1</v>
      </c>
      <c r="L138" s="102"/>
      <c r="M138" s="102">
        <v>5</v>
      </c>
      <c r="N138" s="103">
        <f>_xlfn.IFNA(VLOOKUP($M138,$M$44:$O$49,2,FALSE),0)</f>
        <v>0</v>
      </c>
      <c r="O138" s="103">
        <f t="shared" si="59"/>
        <v>0</v>
      </c>
      <c r="P138" s="104">
        <f>IF(N138&gt;0,VLOOKUP(N138,B$6:G$35,6,FALSE),P150)</f>
        <v>0</v>
      </c>
      <c r="Q138" s="104"/>
      <c r="T138" s="90"/>
      <c r="Z138" s="92"/>
    </row>
    <row r="139" spans="10:26" x14ac:dyDescent="0.35">
      <c r="K139" s="105" t="e">
        <f>RANK(P139,P$139:P$143,1)</f>
        <v>#REF!</v>
      </c>
      <c r="L139" s="105"/>
      <c r="M139" s="105">
        <v>6</v>
      </c>
      <c r="N139" s="106">
        <f>_xlfn.IFNA(VLOOKUP($M139,$M$8:$O$13,2,FALSE),0)</f>
        <v>0</v>
      </c>
      <c r="O139" s="106">
        <f t="shared" si="59"/>
        <v>0</v>
      </c>
      <c r="P139" s="107" t="e">
        <f>IF(N139&gt;0,VLOOKUP(N139,B$6:G$35,6,FALSE),#REF!)</f>
        <v>#REF!</v>
      </c>
      <c r="Q139" s="107"/>
      <c r="T139" s="90"/>
      <c r="Z139" s="92"/>
    </row>
    <row r="140" spans="10:26" x14ac:dyDescent="0.35">
      <c r="K140" s="105" t="e">
        <f t="shared" ref="K140:K143" si="60">RANK(P140,P$139:P$143,1)</f>
        <v>#REF!</v>
      </c>
      <c r="L140" s="105"/>
      <c r="M140" s="105">
        <v>6</v>
      </c>
      <c r="N140" s="106">
        <f>_xlfn.IFNA(VLOOKUP($M140,$M$17:$O$22,2,FALSE),0)</f>
        <v>0</v>
      </c>
      <c r="O140" s="106">
        <f t="shared" si="59"/>
        <v>0</v>
      </c>
      <c r="P140" s="107" t="e">
        <f>IF(N140&gt;0,VLOOKUP(N140,B$6:G$35,6,FALSE),#REF!)</f>
        <v>#REF!</v>
      </c>
      <c r="Q140" s="107"/>
      <c r="T140" s="90"/>
      <c r="Z140" s="92"/>
    </row>
    <row r="141" spans="10:26" x14ac:dyDescent="0.35">
      <c r="K141" s="105" t="e">
        <f t="shared" si="60"/>
        <v>#REF!</v>
      </c>
      <c r="L141" s="105"/>
      <c r="M141" s="105">
        <v>6</v>
      </c>
      <c r="N141" s="106">
        <f>_xlfn.IFNA(VLOOKUP($M141,$M$26:$O$31,2,FALSE),0)</f>
        <v>0</v>
      </c>
      <c r="O141" s="106">
        <f t="shared" si="59"/>
        <v>0</v>
      </c>
      <c r="P141" s="107" t="e">
        <f>IF(N141&gt;0,VLOOKUP(N141,B$6:G$35,6,FALSE),#REF!)</f>
        <v>#REF!</v>
      </c>
      <c r="Q141" s="107"/>
    </row>
    <row r="142" spans="10:26" x14ac:dyDescent="0.35">
      <c r="K142" s="105" t="e">
        <f t="shared" si="60"/>
        <v>#REF!</v>
      </c>
      <c r="L142" s="105"/>
      <c r="M142" s="105">
        <v>6</v>
      </c>
      <c r="N142" s="106">
        <f>_xlfn.IFNA(VLOOKUP($M142,$M$35:$O$40,2,FALSE),0)</f>
        <v>0</v>
      </c>
      <c r="O142" s="106">
        <f t="shared" si="59"/>
        <v>0</v>
      </c>
      <c r="P142" s="107" t="e">
        <f>IF(N142&gt;0,VLOOKUP(N142,B$6:G$35,6,FALSE),#REF!)</f>
        <v>#REF!</v>
      </c>
      <c r="Q142" s="107"/>
    </row>
    <row r="143" spans="10:26" x14ac:dyDescent="0.35">
      <c r="K143" s="105" t="e">
        <f t="shared" si="60"/>
        <v>#REF!</v>
      </c>
      <c r="L143" s="105"/>
      <c r="M143" s="105">
        <v>6</v>
      </c>
      <c r="N143" s="106">
        <f>_xlfn.IFNA(VLOOKUP($M143,$M$44:$O$49,2,FALSE),0)</f>
        <v>0</v>
      </c>
      <c r="O143" s="106">
        <f t="shared" si="59"/>
        <v>0</v>
      </c>
      <c r="P143" s="107" t="e">
        <f>IF(N143&gt;0,VLOOKUP(N143,B$6:G$35,6,FALSE),#REF!)</f>
        <v>#REF!</v>
      </c>
      <c r="Q143" s="107"/>
    </row>
    <row r="144" spans="10:26" x14ac:dyDescent="0.35">
      <c r="M144" s="48"/>
      <c r="P144" s="92"/>
    </row>
    <row r="145" spans="11:25" x14ac:dyDescent="0.35">
      <c r="P145" s="92"/>
      <c r="Q145" s="95">
        <v>0.12498842592592592</v>
      </c>
      <c r="Y145" s="95">
        <v>0.12498842592592592</v>
      </c>
    </row>
    <row r="146" spans="11:25" x14ac:dyDescent="0.35">
      <c r="O146" s="48" t="s">
        <v>59</v>
      </c>
    </row>
    <row r="147" spans="11:25" x14ac:dyDescent="0.35">
      <c r="K147" s="48"/>
      <c r="L147" s="48">
        <v>1</v>
      </c>
      <c r="M147" s="48">
        <v>1</v>
      </c>
      <c r="N147" s="38">
        <f>_xlfn.IFNA(VLOOKUP($M147,$J$122:$N126,5,FALSE),0)</f>
        <v>0</v>
      </c>
      <c r="O147" s="38">
        <f t="shared" ref="O147:O165" si="61">VLOOKUP(N147,$B$6:$E$35,4,FALSE)</f>
        <v>0</v>
      </c>
      <c r="P147" s="92">
        <f>IF(N147&gt;0,VLOOKUP(N147,B$6:G$35,6,FALSE),P167)</f>
        <v>0</v>
      </c>
    </row>
    <row r="148" spans="11:25" x14ac:dyDescent="0.35">
      <c r="K148" s="48"/>
      <c r="L148" s="48">
        <v>2</v>
      </c>
      <c r="M148" s="48">
        <v>2</v>
      </c>
      <c r="N148" s="38">
        <f>_xlfn.IFNA(VLOOKUP($M148,$J$122:$N126,5,FALSE),0)</f>
        <v>0</v>
      </c>
      <c r="O148" s="38">
        <f t="shared" ref="O148:O149" si="62">VLOOKUP(N148,$B$6:$E$35,4,FALSE)</f>
        <v>0</v>
      </c>
      <c r="P148" s="92">
        <f t="shared" ref="P148:P149" si="63">IF(N148&gt;0,VLOOKUP(N148,B$6:G$35,6,FALSE),P168)</f>
        <v>0</v>
      </c>
      <c r="W148" s="38"/>
      <c r="X148" s="38"/>
      <c r="Y148" s="39"/>
    </row>
    <row r="149" spans="11:25" x14ac:dyDescent="0.35">
      <c r="K149" s="48"/>
      <c r="L149" s="48">
        <v>3</v>
      </c>
      <c r="M149" s="48">
        <v>3</v>
      </c>
      <c r="N149" s="38">
        <f>_xlfn.IFNA(VLOOKUP($M149,$J$122:$N126,5,FALSE),0)</f>
        <v>0</v>
      </c>
      <c r="O149" s="38">
        <f t="shared" si="62"/>
        <v>0</v>
      </c>
      <c r="P149" s="92">
        <f t="shared" si="63"/>
        <v>0</v>
      </c>
      <c r="W149" s="38"/>
      <c r="X149" s="38"/>
      <c r="Y149" s="39"/>
    </row>
    <row r="150" spans="11:25" x14ac:dyDescent="0.35">
      <c r="K150" s="48"/>
      <c r="L150" s="48">
        <v>4</v>
      </c>
      <c r="M150" s="48">
        <f>IF(R127=1,4,1)</f>
        <v>1</v>
      </c>
      <c r="N150" s="38">
        <f>IF(M150=4,VLOOKUP($M150,$J$122:$N126,5,FALSE),VLOOKUP($M150,$J$128:$N132,5,FALSE))</f>
        <v>0</v>
      </c>
      <c r="O150" s="38">
        <f t="shared" si="61"/>
        <v>0</v>
      </c>
      <c r="P150" s="92">
        <f>IF(N150&gt;0,VLOOKUP(N150,B$6:G$35,6,FALSE),P167)</f>
        <v>0</v>
      </c>
      <c r="W150" s="38"/>
      <c r="X150" s="38"/>
      <c r="Y150" s="39"/>
    </row>
    <row r="151" spans="11:25" x14ac:dyDescent="0.35">
      <c r="K151" s="48"/>
      <c r="L151" s="48">
        <v>5</v>
      </c>
      <c r="M151" s="48">
        <f>IF(R133=1,1,2)</f>
        <v>2</v>
      </c>
      <c r="N151" s="38" t="e">
        <f>IF(M151=1,VLOOKUP($M151,$J$122:$N126,5,FALSE),VLOOKUP($M151,$J$128:$N132,5,FALSE))</f>
        <v>#N/A</v>
      </c>
      <c r="O151" s="38" t="e">
        <f t="shared" si="61"/>
        <v>#N/A</v>
      </c>
      <c r="P151" s="92" t="e">
        <f>IF(N151&gt;0,VLOOKUP(N151,B$6:G$35,6,FALSE),P167)</f>
        <v>#N/A</v>
      </c>
      <c r="W151" s="38"/>
      <c r="X151" s="38"/>
      <c r="Y151" s="39"/>
    </row>
    <row r="152" spans="11:25" x14ac:dyDescent="0.35">
      <c r="K152" s="48"/>
      <c r="L152" s="48">
        <v>6</v>
      </c>
      <c r="M152" s="48">
        <v>3</v>
      </c>
      <c r="N152" s="38">
        <f>_xlfn.IFNA(VLOOKUP($M152,$J$128:$N132,5,FALSE),0)</f>
        <v>0</v>
      </c>
      <c r="O152" s="38">
        <f t="shared" si="61"/>
        <v>0</v>
      </c>
      <c r="P152" s="92">
        <f>IF(N152&gt;0,VLOOKUP(N152,B$6:G$35,6,FALSE),P167)</f>
        <v>0</v>
      </c>
    </row>
    <row r="153" spans="11:25" x14ac:dyDescent="0.35">
      <c r="K153" s="48"/>
      <c r="L153" s="48">
        <v>7</v>
      </c>
      <c r="M153" s="48">
        <v>4</v>
      </c>
      <c r="N153" s="38">
        <f>_xlfn.IFNA(VLOOKUP($M153,$J$128:$N132,5,FALSE),0)</f>
        <v>0</v>
      </c>
      <c r="O153" s="38">
        <f t="shared" si="61"/>
        <v>0</v>
      </c>
      <c r="P153" s="92">
        <f>IF(N153&gt;0,VLOOKUP(N153,B$6:G$35,6,FALSE),P167)</f>
        <v>0</v>
      </c>
    </row>
    <row r="154" spans="11:25" x14ac:dyDescent="0.35">
      <c r="K154" s="48"/>
      <c r="L154" s="48">
        <v>8</v>
      </c>
      <c r="M154" s="48">
        <v>5</v>
      </c>
      <c r="N154" s="38">
        <f>_xlfn.IFNA(VLOOKUP($M154,$J$128:$N132,5,FALSE),0)</f>
        <v>0</v>
      </c>
      <c r="O154" s="38">
        <f t="shared" si="61"/>
        <v>0</v>
      </c>
      <c r="P154" s="92">
        <f>IF(N154&gt;0,VLOOKUP(N154,B$6:G$35,6,FALSE),P167)</f>
        <v>0</v>
      </c>
    </row>
    <row r="155" spans="11:25" x14ac:dyDescent="0.35">
      <c r="K155" s="48"/>
      <c r="L155" s="48"/>
      <c r="M155" s="48"/>
      <c r="N155" s="38"/>
      <c r="O155" s="38"/>
      <c r="P155" s="92"/>
    </row>
    <row r="156" spans="11:25" x14ac:dyDescent="0.35">
      <c r="K156" s="48"/>
      <c r="L156" s="48">
        <f>IF(P156&gt;0,RANK(P156,P$156:P$160,1),0)</f>
        <v>0</v>
      </c>
      <c r="M156" s="48">
        <v>5</v>
      </c>
      <c r="N156" s="38">
        <f>_xlfn.IFNA(VLOOKUP($M156,$M$8:$O$13,2,FALSE),0)</f>
        <v>0</v>
      </c>
      <c r="O156" s="38">
        <f t="shared" si="61"/>
        <v>0</v>
      </c>
      <c r="P156" s="92">
        <f>IF(N156&gt;0,VLOOKUP(N156,B$6:G$35,6,FALSE),P172)</f>
        <v>0</v>
      </c>
    </row>
    <row r="157" spans="11:25" x14ac:dyDescent="0.35">
      <c r="K157" s="48"/>
      <c r="L157" s="48">
        <f>IF(P157&gt;0,RANK(P157,P$156:P$160,1),0)</f>
        <v>0</v>
      </c>
      <c r="M157" s="48">
        <v>5</v>
      </c>
      <c r="N157" s="38">
        <f>_xlfn.IFNA(VLOOKUP($M157,$M$17:$O$22,2,FALSE),0)</f>
        <v>0</v>
      </c>
      <c r="O157" s="38">
        <f t="shared" si="61"/>
        <v>0</v>
      </c>
      <c r="P157" s="92">
        <f>IF(N157&gt;0,VLOOKUP(N157,B$6:G$35,6,FALSE),P172)</f>
        <v>0</v>
      </c>
    </row>
    <row r="158" spans="11:25" x14ac:dyDescent="0.35">
      <c r="K158" s="48"/>
      <c r="L158" s="48">
        <f>IF(P158&gt;0,RANK(P158,P$156:P$160,1),0)</f>
        <v>0</v>
      </c>
      <c r="M158" s="48">
        <v>5</v>
      </c>
      <c r="N158" s="38">
        <f>_xlfn.IFNA(VLOOKUP($M158,$M$26:$O$31,2,FALSE),0)</f>
        <v>0</v>
      </c>
      <c r="O158" s="38">
        <f t="shared" si="61"/>
        <v>0</v>
      </c>
      <c r="P158" s="92">
        <f>IF(N158&gt;0,VLOOKUP(N158,B$6:G$35,6,FALSE),P172)</f>
        <v>0</v>
      </c>
    </row>
    <row r="159" spans="11:25" x14ac:dyDescent="0.35">
      <c r="K159" s="48"/>
      <c r="L159" s="48">
        <f>IF(P159&gt;0,RANK(P159,P$156:P$160,1),0)</f>
        <v>0</v>
      </c>
      <c r="M159" s="48">
        <v>5</v>
      </c>
      <c r="N159" s="38">
        <f>_xlfn.IFNA(VLOOKUP($M159,$M$35:$O$40,2,FALSE),0)</f>
        <v>0</v>
      </c>
      <c r="O159" s="38">
        <f t="shared" si="61"/>
        <v>0</v>
      </c>
      <c r="P159" s="92">
        <f>IF(N159&gt;0,VLOOKUP(N159,B$6:G$35,6,FALSE),P172)</f>
        <v>0</v>
      </c>
    </row>
    <row r="160" spans="11:25" x14ac:dyDescent="0.35">
      <c r="K160" s="48"/>
      <c r="L160" s="48">
        <f>IF(P160&gt;0,RANK(P160,P$156:P$160,1),0)</f>
        <v>0</v>
      </c>
      <c r="M160" s="48">
        <v>5</v>
      </c>
      <c r="N160" s="38">
        <f>_xlfn.IFNA(VLOOKUP($M160,$M$44:$O$49,2,FALSE),0)</f>
        <v>0</v>
      </c>
      <c r="O160" s="38">
        <f t="shared" si="61"/>
        <v>0</v>
      </c>
      <c r="P160" s="92">
        <f>IF(N160&gt;0,VLOOKUP(N160,B$6:G$35,6,FALSE),P172)</f>
        <v>0</v>
      </c>
    </row>
    <row r="161" spans="11:19" x14ac:dyDescent="0.35">
      <c r="K161" s="48"/>
      <c r="L161" s="48">
        <f>IF(P161&gt;0,RANK(P161,P$161:P$165,1),0)</f>
        <v>0</v>
      </c>
      <c r="M161" s="48">
        <v>6</v>
      </c>
      <c r="N161" s="38">
        <f>_xlfn.IFNA(VLOOKUP($M161,$M$8:$O$13,2,FALSE),0)</f>
        <v>0</v>
      </c>
      <c r="O161" s="38">
        <f t="shared" si="61"/>
        <v>0</v>
      </c>
      <c r="P161" s="92">
        <f>IF(N161&gt;0,VLOOKUP(N161,B$6:G$35,6,FALSE),P177)</f>
        <v>0</v>
      </c>
    </row>
    <row r="162" spans="11:19" x14ac:dyDescent="0.35">
      <c r="K162" s="48"/>
      <c r="L162" s="48">
        <f>IF(P162&gt;0,RANK(P162,P$161:P$165,1),0)</f>
        <v>0</v>
      </c>
      <c r="M162" s="48">
        <v>6</v>
      </c>
      <c r="N162" s="38">
        <f>_xlfn.IFNA(VLOOKUP($M162,$M$17:$O$22,2,FALSE),0)</f>
        <v>0</v>
      </c>
      <c r="O162" s="38">
        <f t="shared" si="61"/>
        <v>0</v>
      </c>
      <c r="P162" s="92">
        <f>IF(N162&gt;0,VLOOKUP(N162,B$6:G$35,6,FALSE),P177)</f>
        <v>0</v>
      </c>
    </row>
    <row r="163" spans="11:19" x14ac:dyDescent="0.35">
      <c r="K163" s="48"/>
      <c r="L163" s="48">
        <f>IF(P163&gt;0,RANK(P163,P$161:P$165,1),0)</f>
        <v>0</v>
      </c>
      <c r="M163" s="48">
        <v>6</v>
      </c>
      <c r="N163" s="38">
        <f>_xlfn.IFNA(VLOOKUP($M163,$M$26:$O$31,2,FALSE),0)</f>
        <v>0</v>
      </c>
      <c r="O163" s="38">
        <f t="shared" si="61"/>
        <v>0</v>
      </c>
      <c r="P163" s="92">
        <f>IF(N163&gt;0,VLOOKUP(N163,B$6:G$35,6,FALSE),P177)</f>
        <v>0</v>
      </c>
    </row>
    <row r="164" spans="11:19" x14ac:dyDescent="0.35">
      <c r="L164" s="48">
        <f>IF(P164&gt;0,RANK(P164,P$161:P$165,1),0)</f>
        <v>0</v>
      </c>
      <c r="M164" s="48">
        <v>6</v>
      </c>
      <c r="N164" s="38">
        <f>_xlfn.IFNA(VLOOKUP($M164,$M$35:$O$40,2,FALSE),0)</f>
        <v>0</v>
      </c>
      <c r="O164" s="38">
        <f t="shared" si="61"/>
        <v>0</v>
      </c>
      <c r="P164" s="92">
        <f>IF(N164&gt;0,VLOOKUP(N164,B$6:G$35,6,FALSE),P177)</f>
        <v>0</v>
      </c>
    </row>
    <row r="165" spans="11:19" x14ac:dyDescent="0.35">
      <c r="L165" s="48">
        <f>IF(P165&gt;0,RANK(P165,P$161:P$165,1),0)</f>
        <v>0</v>
      </c>
      <c r="M165" s="48">
        <v>6</v>
      </c>
      <c r="N165" s="38">
        <f>_xlfn.IFNA(VLOOKUP($M165,$M$44:$O$49,2,FALSE),0)</f>
        <v>0</v>
      </c>
      <c r="O165" s="38">
        <f t="shared" si="61"/>
        <v>0</v>
      </c>
      <c r="P165" s="92">
        <f>IF(N165&gt;0,VLOOKUP(N165,B$6:G$35,6,FALSE),P177)</f>
        <v>0</v>
      </c>
    </row>
    <row r="166" spans="11:19" x14ac:dyDescent="0.35">
      <c r="K166" s="48"/>
    </row>
    <row r="167" spans="11:19" x14ac:dyDescent="0.35">
      <c r="K167" s="48"/>
      <c r="O167" s="48" t="s">
        <v>60</v>
      </c>
    </row>
    <row r="168" spans="11:19" x14ac:dyDescent="0.35">
      <c r="K168" s="48"/>
      <c r="L168" s="48">
        <f>IF(P168&gt;0,RANK(P168,P$168:P$170,1),0)</f>
        <v>0</v>
      </c>
      <c r="M168" s="48">
        <v>3</v>
      </c>
      <c r="N168" s="38">
        <f>_xlfn.IFNA(VLOOKUP($M168,$K$122:$N126,4,FALSE),0)</f>
        <v>0</v>
      </c>
      <c r="O168" s="38">
        <f t="shared" ref="O168:O175" si="64">VLOOKUP(N168,$B$6:$E$35,4,FALSE)</f>
        <v>0</v>
      </c>
      <c r="P168" s="92">
        <f>IF(N168&gt;0,VLOOKUP(N168,B$6:G$35,6,FALSE),P187)</f>
        <v>0</v>
      </c>
    </row>
    <row r="169" spans="11:19" x14ac:dyDescent="0.35">
      <c r="K169" s="48"/>
      <c r="L169" s="48">
        <f>IF(P169&gt;0,RANK(P169,P$168:P$170,1),0)</f>
        <v>0</v>
      </c>
      <c r="M169" s="48">
        <v>4</v>
      </c>
      <c r="N169" s="38">
        <f>_xlfn.IFNA(VLOOKUP($M169,$K$122:$N128,4,FALSE),0)</f>
        <v>0</v>
      </c>
      <c r="O169" s="38">
        <f t="shared" si="64"/>
        <v>0</v>
      </c>
      <c r="P169" s="92">
        <f>IF(N169&gt;0,VLOOKUP(N169,B$6:G$35,6,FALSE),P187)</f>
        <v>0</v>
      </c>
      <c r="S169" s="82"/>
    </row>
    <row r="170" spans="11:19" x14ac:dyDescent="0.35">
      <c r="L170" s="48">
        <f>IF(P170&gt;0,RANK(P170,P$168:P$170,1),0)</f>
        <v>0</v>
      </c>
      <c r="M170" s="48">
        <v>5</v>
      </c>
      <c r="N170" s="38">
        <f>_xlfn.IFNA(VLOOKUP($M170,$K$122:$N129,4,FALSE),0)</f>
        <v>0</v>
      </c>
      <c r="O170" s="38">
        <f t="shared" si="64"/>
        <v>0</v>
      </c>
      <c r="P170" s="92">
        <f>IF(N170&gt;0,VLOOKUP(N170,B$6:G$35,6,FALSE),P187)</f>
        <v>0</v>
      </c>
      <c r="S170" s="82"/>
    </row>
    <row r="171" spans="11:19" x14ac:dyDescent="0.35">
      <c r="L171" s="48">
        <v>4</v>
      </c>
      <c r="M171" s="48">
        <v>1</v>
      </c>
      <c r="N171" s="38">
        <f>_xlfn.IFNA(VLOOKUP($M171,$J$128:$N$132,5,FALSE),0)</f>
        <v>0</v>
      </c>
      <c r="O171" s="38">
        <f t="shared" si="64"/>
        <v>0</v>
      </c>
      <c r="P171" s="92">
        <f t="shared" ref="P171:P175" si="65">IF(N171&gt;0,VLOOKUP(N171,B$6:G$35,6,FALSE),P188)</f>
        <v>0</v>
      </c>
      <c r="S171" s="82"/>
    </row>
    <row r="172" spans="11:19" x14ac:dyDescent="0.35">
      <c r="L172" s="48">
        <v>5</v>
      </c>
      <c r="M172" s="48">
        <v>2</v>
      </c>
      <c r="N172" s="38">
        <f>_xlfn.IFNA(VLOOKUP($M172,$J$128:$N$132,5,FALSE),0)</f>
        <v>0</v>
      </c>
      <c r="O172" s="38">
        <f t="shared" si="64"/>
        <v>0</v>
      </c>
      <c r="P172" s="92">
        <f t="shared" si="65"/>
        <v>0</v>
      </c>
    </row>
    <row r="173" spans="11:19" x14ac:dyDescent="0.35">
      <c r="L173" s="48">
        <v>6</v>
      </c>
      <c r="M173" s="48">
        <v>3</v>
      </c>
      <c r="N173" s="38">
        <f>_xlfn.IFNA(VLOOKUP($M173,$J$128:$N$132,5,FALSE),0)</f>
        <v>0</v>
      </c>
      <c r="O173" s="38">
        <f t="shared" si="64"/>
        <v>0</v>
      </c>
      <c r="P173" s="92">
        <f t="shared" si="65"/>
        <v>0</v>
      </c>
    </row>
    <row r="174" spans="11:19" x14ac:dyDescent="0.35">
      <c r="L174" s="48">
        <v>7</v>
      </c>
      <c r="M174" s="48">
        <v>4</v>
      </c>
      <c r="N174" s="38">
        <f>_xlfn.IFNA(VLOOKUP($M174,$J$128:$N$132,5,FALSE),0)</f>
        <v>0</v>
      </c>
      <c r="O174" s="38">
        <f t="shared" si="64"/>
        <v>0</v>
      </c>
      <c r="P174" s="92">
        <f t="shared" si="65"/>
        <v>0</v>
      </c>
    </row>
    <row r="175" spans="11:19" x14ac:dyDescent="0.35">
      <c r="L175" s="48">
        <v>8</v>
      </c>
      <c r="M175" s="48">
        <v>5</v>
      </c>
      <c r="N175" s="38">
        <f>_xlfn.IFNA(VLOOKUP($M175,$J$128:$N$132,5,FALSE),0)</f>
        <v>0</v>
      </c>
      <c r="O175" s="38">
        <f t="shared" si="64"/>
        <v>0</v>
      </c>
      <c r="P175" s="92">
        <f t="shared" si="65"/>
        <v>0</v>
      </c>
    </row>
  </sheetData>
  <mergeCells count="7">
    <mergeCell ref="AL2:AN2"/>
    <mergeCell ref="X2:AC2"/>
    <mergeCell ref="K110:K111"/>
    <mergeCell ref="L110:L111"/>
    <mergeCell ref="T110:T111"/>
    <mergeCell ref="U110:U111"/>
    <mergeCell ref="O2:T2"/>
  </mergeCells>
  <conditionalFormatting sqref="R8:R13 AA17:AA22 R17:R22 R26:R31 AA35:AA40 R35:R40 R44:R49">
    <cfRule type="cellIs" dxfId="5" priority="1" operator="equal">
      <formula>"LL"</formula>
    </cfRule>
  </conditionalFormatting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175"/>
  <sheetViews>
    <sheetView zoomScale="70" zoomScaleNormal="70" zoomScalePageLayoutView="80" workbookViewId="0">
      <selection activeCell="C6" sqref="C6"/>
    </sheetView>
  </sheetViews>
  <sheetFormatPr defaultColWidth="11.453125" defaultRowHeight="14.5" x14ac:dyDescent="0.35"/>
  <cols>
    <col min="1" max="1" width="4.453125" style="1" customWidth="1"/>
    <col min="2" max="2" width="4.453125" style="1" hidden="1" customWidth="1"/>
    <col min="3" max="3" width="5.453125" style="1" customWidth="1"/>
    <col min="4" max="4" width="5.453125" style="1" hidden="1" customWidth="1"/>
    <col min="5" max="6" width="18.54296875" style="1" customWidth="1"/>
    <col min="7" max="7" width="13.453125" style="1" bestFit="1" customWidth="1"/>
    <col min="8" max="8" width="9.453125" style="1" bestFit="1" customWidth="1"/>
    <col min="9" max="10" width="3.453125" customWidth="1"/>
    <col min="11" max="11" width="6.1796875" customWidth="1"/>
    <col min="12" max="13" width="5.54296875" hidden="1" customWidth="1"/>
    <col min="14" max="14" width="6.1796875" customWidth="1"/>
    <col min="15" max="15" width="28.54296875" customWidth="1"/>
    <col min="16" max="16" width="12.7265625" customWidth="1"/>
    <col min="17" max="17" width="10.54296875" bestFit="1" customWidth="1"/>
    <col min="18" max="18" width="3.81640625" style="111" customWidth="1"/>
    <col min="19" max="19" width="5.7265625" customWidth="1"/>
    <col min="20" max="20" width="6.1796875" customWidth="1"/>
    <col min="21" max="22" width="5.54296875" hidden="1" customWidth="1"/>
    <col min="23" max="23" width="6.1796875" customWidth="1"/>
    <col min="24" max="24" width="28.54296875" customWidth="1"/>
    <col min="25" max="25" width="11.81640625" bestFit="1" customWidth="1"/>
    <col min="26" max="26" width="5.1796875" customWidth="1"/>
    <col min="27" max="27" width="3.81640625" style="111" customWidth="1"/>
    <col min="28" max="28" width="5.81640625" style="82" customWidth="1"/>
    <col min="29" max="29" width="2.81640625" hidden="1" customWidth="1"/>
    <col min="30" max="30" width="5.81640625" style="3" hidden="1" customWidth="1"/>
    <col min="31" max="31" width="6.1796875" customWidth="1"/>
    <col min="32" max="32" width="28.54296875" customWidth="1"/>
    <col min="33" max="33" width="11.81640625" bestFit="1" customWidth="1"/>
    <col min="34" max="34" width="5.453125" customWidth="1"/>
    <col min="35" max="35" width="4.453125" customWidth="1"/>
    <col min="36" max="36" width="11.453125" customWidth="1"/>
    <col min="37" max="37" width="2" hidden="1" customWidth="1"/>
    <col min="38" max="38" width="9.7265625" bestFit="1" customWidth="1"/>
    <col min="39" max="39" width="22.453125" style="4" bestFit="1" customWidth="1"/>
    <col min="40" max="40" width="18.54296875" style="4" customWidth="1"/>
    <col min="41" max="41" width="14.1796875" bestFit="1" customWidth="1"/>
  </cols>
  <sheetData>
    <row r="1" spans="1:44" x14ac:dyDescent="0.35">
      <c r="N1" s="2"/>
    </row>
    <row r="2" spans="1:44" ht="71.25" customHeight="1" x14ac:dyDescent="0.6">
      <c r="L2" s="157"/>
      <c r="M2" s="157"/>
      <c r="O2" s="180" t="str">
        <f>CONCATENATE(General!K18,General!F24,General!K19,General!F24,General!K20,General!F24,General!K21)</f>
        <v xml:space="preserve">   </v>
      </c>
      <c r="P2" s="180"/>
      <c r="Q2" s="180"/>
      <c r="R2" s="180"/>
      <c r="S2" s="180"/>
      <c r="T2" s="180"/>
      <c r="X2" s="183">
        <f>General!G3</f>
        <v>0</v>
      </c>
      <c r="Y2" s="183"/>
      <c r="Z2" s="183"/>
      <c r="AA2" s="183"/>
      <c r="AB2" s="183"/>
      <c r="AC2" s="183"/>
      <c r="AG2" s="5"/>
      <c r="AL2" s="180" t="str">
        <f>CONCATENATE(General!K18,General!F24,General!K19,General!F24,General!K20,General!F24,General!K21,General!F24,General!F3)</f>
        <v xml:space="preserve">    </v>
      </c>
      <c r="AM2" s="180"/>
      <c r="AN2" s="180"/>
      <c r="AO2" s="157"/>
      <c r="AP2" s="157"/>
      <c r="AQ2" s="157"/>
      <c r="AR2" s="157"/>
    </row>
    <row r="3" spans="1:44" ht="14.5" customHeight="1" x14ac:dyDescent="0.35">
      <c r="X3" s="6"/>
      <c r="Y3" s="6"/>
    </row>
    <row r="4" spans="1:44" ht="18" customHeight="1" x14ac:dyDescent="0.4">
      <c r="A4" s="7" t="s">
        <v>0</v>
      </c>
      <c r="B4" s="7"/>
      <c r="K4" s="8"/>
      <c r="L4" s="8"/>
      <c r="M4" s="8"/>
      <c r="O4" s="9"/>
      <c r="P4" s="9"/>
      <c r="AJ4" s="10" t="s">
        <v>1</v>
      </c>
      <c r="AK4" s="8"/>
    </row>
    <row r="5" spans="1:44" ht="14.5" customHeight="1" x14ac:dyDescent="0.35">
      <c r="A5" s="11" t="s">
        <v>2</v>
      </c>
      <c r="B5" s="11"/>
      <c r="C5" s="12" t="s">
        <v>3</v>
      </c>
      <c r="D5" s="12" t="s">
        <v>21</v>
      </c>
      <c r="E5" s="13" t="s">
        <v>4</v>
      </c>
      <c r="F5" s="13" t="s">
        <v>61</v>
      </c>
      <c r="G5" s="11" t="s">
        <v>13</v>
      </c>
      <c r="H5" s="11" t="s">
        <v>6</v>
      </c>
      <c r="AJ5" s="14" t="s">
        <v>2</v>
      </c>
      <c r="AK5" s="15"/>
      <c r="AL5" s="16" t="s">
        <v>3</v>
      </c>
      <c r="AM5" s="17" t="s">
        <v>4</v>
      </c>
      <c r="AN5" s="13" t="s">
        <v>61</v>
      </c>
      <c r="AO5" s="18" t="s">
        <v>14</v>
      </c>
    </row>
    <row r="6" spans="1:44" ht="14.5" customHeight="1" x14ac:dyDescent="0.35">
      <c r="A6" s="19">
        <v>1</v>
      </c>
      <c r="B6" s="50">
        <f>IF(General!$I$18=1,'Class 1'!D6,'Class 1'!C6)</f>
        <v>0</v>
      </c>
      <c r="C6" s="64"/>
      <c r="D6" s="55">
        <f>IF(General!$I$18=1,'Class 1'!A6,0)</f>
        <v>0</v>
      </c>
      <c r="E6" s="55">
        <f>IF(C6&lt;&gt;0,VLOOKUP(C6,General!$A$15:$C$514,2,FALSE),0)</f>
        <v>0</v>
      </c>
      <c r="F6" s="55">
        <f>IF(C6&lt;&gt;0,VLOOKUP(C6,General!$A$15:$C$514,3,FALSE),0)</f>
        <v>0</v>
      </c>
      <c r="G6" s="61"/>
      <c r="H6" s="20"/>
      <c r="K6" s="21" t="s">
        <v>7</v>
      </c>
      <c r="L6" s="21"/>
      <c r="M6" s="21"/>
      <c r="N6" s="21"/>
      <c r="O6" s="9">
        <f>IF(General!$I$20&gt;0,General!G5,0)</f>
        <v>0</v>
      </c>
      <c r="P6" s="9"/>
      <c r="AJ6" s="23">
        <v>1</v>
      </c>
      <c r="AK6" s="24">
        <v>1</v>
      </c>
      <c r="AL6" s="25">
        <f t="shared" ref="AL6:AL11" si="0">_xlfn.IFNA(VLOOKUP($AK6,$AD$26:$AF$31,2,FALSE),0)</f>
        <v>0</v>
      </c>
      <c r="AM6" s="26">
        <f>IF(AL6&gt;0,VLOOKUP($AL6,$B$6:$G$35,4,FALSE),0)</f>
        <v>0</v>
      </c>
      <c r="AN6" s="26">
        <f>IF(AL6&gt;0,VLOOKUP($AL6,$B$6:$G$35,5,FALSE),0)</f>
        <v>0</v>
      </c>
      <c r="AO6" s="27">
        <f>IF(AL6&gt;0,VLOOKUP(AL6,$B$6:$G$105,6,FALSE),0)</f>
        <v>0</v>
      </c>
    </row>
    <row r="7" spans="1:44" ht="14.5" customHeight="1" x14ac:dyDescent="0.35">
      <c r="A7" s="28">
        <v>2</v>
      </c>
      <c r="B7" s="51">
        <f>IF(General!$I$18=1,'Class 1'!D7,'Class 1'!C7)</f>
        <v>0</v>
      </c>
      <c r="C7" s="65"/>
      <c r="D7" s="56">
        <f>IF(General!$I$18=1,'Class 1'!A7,0)</f>
        <v>0</v>
      </c>
      <c r="E7" s="55">
        <f>IF(C7&lt;&gt;0,VLOOKUP(C7,General!$A$15:$C$514,2,FALSE),0)</f>
        <v>0</v>
      </c>
      <c r="F7" s="55">
        <f>IF(C7&lt;&gt;0,VLOOKUP(C7,General!$A$15:$C$514,3,FALSE),0)</f>
        <v>0</v>
      </c>
      <c r="G7" s="62"/>
      <c r="H7" s="29">
        <f t="shared" ref="H7:H19" si="1">IF(G7&gt;0,G7-G$6,0)</f>
        <v>0</v>
      </c>
      <c r="K7" s="30"/>
      <c r="L7" s="30"/>
      <c r="M7" s="30"/>
      <c r="N7" s="12" t="s">
        <v>3</v>
      </c>
      <c r="O7" s="31" t="s">
        <v>4</v>
      </c>
      <c r="P7" s="32" t="s">
        <v>13</v>
      </c>
      <c r="Q7" s="11" t="s">
        <v>2</v>
      </c>
      <c r="R7" s="112" t="s">
        <v>57</v>
      </c>
      <c r="S7" s="21"/>
      <c r="T7" s="21"/>
      <c r="U7" s="21"/>
      <c r="V7" s="21"/>
      <c r="W7" s="21"/>
      <c r="X7" s="21"/>
      <c r="Y7" s="21"/>
      <c r="Z7" s="21"/>
      <c r="AA7" s="113"/>
      <c r="AB7" s="85"/>
      <c r="AC7" s="21"/>
      <c r="AD7" s="33"/>
      <c r="AE7" s="21"/>
      <c r="AF7" s="21"/>
      <c r="AG7" s="21"/>
      <c r="AH7" s="21"/>
      <c r="AJ7" s="23">
        <v>2</v>
      </c>
      <c r="AK7" s="24">
        <v>2</v>
      </c>
      <c r="AL7" s="25">
        <f t="shared" si="0"/>
        <v>0</v>
      </c>
      <c r="AM7" s="26">
        <f t="shared" ref="AM7:AM35" si="2">IF(AL7&gt;0,VLOOKUP($AL7,$B$6:$G$35,4,FALSE),0)</f>
        <v>0</v>
      </c>
      <c r="AN7" s="26">
        <f t="shared" ref="AN7:AN35" si="3">IF(AL7&gt;0,VLOOKUP($AL7,$B$6:$G$35,5,FALSE),0)</f>
        <v>0</v>
      </c>
      <c r="AO7" s="27">
        <f t="shared" ref="AO7:AO35" si="4">IF(AL7&gt;0,VLOOKUP(AL7,$B$6:$G$105,6,FALSE),0)</f>
        <v>0</v>
      </c>
    </row>
    <row r="8" spans="1:44" ht="14.5" customHeight="1" x14ac:dyDescent="0.35">
      <c r="A8" s="28">
        <v>3</v>
      </c>
      <c r="B8" s="51">
        <f>IF(General!$I$18=1,'Class 1'!D8,'Class 1'!C8)</f>
        <v>0</v>
      </c>
      <c r="C8" s="65"/>
      <c r="D8" s="56">
        <f>IF(General!$I$18=1,'Class 1'!A8,0)</f>
        <v>0</v>
      </c>
      <c r="E8" s="55">
        <f>IF(C8&lt;&gt;0,VLOOKUP(C8,General!$A$15:$C$514,2,FALSE),0)</f>
        <v>0</v>
      </c>
      <c r="F8" s="55">
        <f>IF(C8&lt;&gt;0,VLOOKUP(C8,General!$A$15:$C$514,3,FALSE),0)</f>
        <v>0</v>
      </c>
      <c r="G8" s="62"/>
      <c r="H8" s="29">
        <f t="shared" si="1"/>
        <v>0</v>
      </c>
      <c r="K8" s="144"/>
      <c r="L8" s="145">
        <v>1</v>
      </c>
      <c r="M8" s="145">
        <f>Q8</f>
        <v>0</v>
      </c>
      <c r="N8" s="146">
        <f>VLOOKUP(L8,$A$6:$E$35,2,FALSE)</f>
        <v>0</v>
      </c>
      <c r="O8" s="117">
        <f>VLOOKUP(N8,$B$6:$E$35,4,FALSE)</f>
        <v>0</v>
      </c>
      <c r="P8" s="119"/>
      <c r="Q8" s="120"/>
      <c r="R8" s="121">
        <f t="shared" ref="R8:R13" si="5">_xlfn.IFNA(VLOOKUP(N8,N$122:R$132,5,FALSE),0)</f>
        <v>0</v>
      </c>
      <c r="S8" s="21"/>
      <c r="T8" s="21"/>
      <c r="U8" s="21"/>
      <c r="V8" s="21"/>
      <c r="W8" s="21"/>
      <c r="X8" s="21"/>
      <c r="Y8" s="21"/>
      <c r="Z8" s="21"/>
      <c r="AA8" s="113"/>
      <c r="AB8" s="85"/>
      <c r="AC8" s="21"/>
      <c r="AD8" s="33"/>
      <c r="AE8" s="21"/>
      <c r="AF8" s="21"/>
      <c r="AG8" s="21"/>
      <c r="AH8" s="21"/>
      <c r="AJ8" s="23">
        <v>3</v>
      </c>
      <c r="AK8" s="24">
        <v>3</v>
      </c>
      <c r="AL8" s="25">
        <f t="shared" si="0"/>
        <v>0</v>
      </c>
      <c r="AM8" s="26">
        <f t="shared" si="2"/>
        <v>0</v>
      </c>
      <c r="AN8" s="26">
        <f t="shared" si="3"/>
        <v>0</v>
      </c>
      <c r="AO8" s="27">
        <f t="shared" si="4"/>
        <v>0</v>
      </c>
    </row>
    <row r="9" spans="1:44" ht="12.75" customHeight="1" x14ac:dyDescent="0.35">
      <c r="A9" s="28">
        <v>4</v>
      </c>
      <c r="B9" s="51">
        <f>IF(General!$I$18=1,'Class 1'!D9,'Class 1'!C9)</f>
        <v>0</v>
      </c>
      <c r="C9" s="65"/>
      <c r="D9" s="56">
        <f>IF(General!$I$18=1,'Class 1'!A9,0)</f>
        <v>0</v>
      </c>
      <c r="E9" s="55">
        <f>IF(C9&lt;&gt;0,VLOOKUP(C9,General!$A$15:$C$514,2,FALSE),0)</f>
        <v>0</v>
      </c>
      <c r="F9" s="55">
        <f>IF(C9&lt;&gt;0,VLOOKUP(C9,General!$A$15:$C$514,3,FALSE),0)</f>
        <v>0</v>
      </c>
      <c r="G9" s="62"/>
      <c r="H9" s="29">
        <f t="shared" si="1"/>
        <v>0</v>
      </c>
      <c r="K9" s="122"/>
      <c r="L9" s="148">
        <v>10</v>
      </c>
      <c r="M9" s="148">
        <f>Q9</f>
        <v>0</v>
      </c>
      <c r="N9" s="149">
        <f t="shared" ref="N9:N13" si="6">VLOOKUP(L9,$A$6:$E$35,2,FALSE)</f>
        <v>0</v>
      </c>
      <c r="O9" s="123">
        <f t="shared" ref="O9:O13" si="7">VLOOKUP(N9,$B$6:$E$35,4,FALSE)</f>
        <v>0</v>
      </c>
      <c r="P9" s="125"/>
      <c r="Q9" s="126"/>
      <c r="R9" s="150">
        <f t="shared" si="5"/>
        <v>0</v>
      </c>
      <c r="S9" s="21"/>
      <c r="T9" s="21"/>
      <c r="U9" s="21"/>
      <c r="V9" s="21"/>
      <c r="W9" s="21"/>
      <c r="X9" s="21"/>
      <c r="Y9" s="21"/>
      <c r="Z9" s="21"/>
      <c r="AA9" s="113"/>
      <c r="AB9" s="85"/>
      <c r="AC9" s="21"/>
      <c r="AD9" s="33"/>
      <c r="AE9" s="21"/>
      <c r="AF9" s="21"/>
      <c r="AG9" s="21"/>
      <c r="AH9" s="21"/>
      <c r="AJ9" s="23">
        <v>4</v>
      </c>
      <c r="AK9" s="24">
        <v>4</v>
      </c>
      <c r="AL9" s="25">
        <f t="shared" si="0"/>
        <v>0</v>
      </c>
      <c r="AM9" s="26">
        <f t="shared" si="2"/>
        <v>0</v>
      </c>
      <c r="AN9" s="26">
        <f t="shared" si="3"/>
        <v>0</v>
      </c>
      <c r="AO9" s="27">
        <f t="shared" si="4"/>
        <v>0</v>
      </c>
    </row>
    <row r="10" spans="1:44" ht="14.5" customHeight="1" x14ac:dyDescent="0.35">
      <c r="A10" s="28">
        <v>5</v>
      </c>
      <c r="B10" s="51">
        <f>IF(General!$I$18=1,'Class 1'!D10,'Class 1'!C10)</f>
        <v>0</v>
      </c>
      <c r="C10" s="65"/>
      <c r="D10" s="56">
        <f>IF(General!$I$18=1,'Class 1'!A10,0)</f>
        <v>0</v>
      </c>
      <c r="E10" s="55">
        <f>IF(C10&lt;&gt;0,VLOOKUP(C10,General!$A$15:$C$514,2,FALSE),0)</f>
        <v>0</v>
      </c>
      <c r="F10" s="55">
        <f>IF(C10&lt;&gt;0,VLOOKUP(C10,General!$A$15:$C$514,3,FALSE),0)</f>
        <v>0</v>
      </c>
      <c r="G10" s="62"/>
      <c r="H10" s="29">
        <f t="shared" si="1"/>
        <v>0</v>
      </c>
      <c r="K10" s="151" t="s">
        <v>41</v>
      </c>
      <c r="L10" s="148">
        <v>11</v>
      </c>
      <c r="M10" s="148">
        <f>Q10</f>
        <v>0</v>
      </c>
      <c r="N10" s="149">
        <f t="shared" si="6"/>
        <v>0</v>
      </c>
      <c r="O10" s="123">
        <f t="shared" si="7"/>
        <v>0</v>
      </c>
      <c r="P10" s="125"/>
      <c r="Q10" s="126"/>
      <c r="R10" s="150">
        <f t="shared" si="5"/>
        <v>0</v>
      </c>
      <c r="S10" s="21"/>
      <c r="AA10" s="113"/>
      <c r="AB10" s="85"/>
      <c r="AC10" s="21"/>
      <c r="AD10" s="33"/>
      <c r="AE10" s="21"/>
      <c r="AF10" s="21"/>
      <c r="AG10" s="21"/>
      <c r="AH10" s="21"/>
      <c r="AJ10" s="23">
        <v>5</v>
      </c>
      <c r="AK10" s="24">
        <v>5</v>
      </c>
      <c r="AL10" s="25">
        <f t="shared" si="0"/>
        <v>0</v>
      </c>
      <c r="AM10" s="26">
        <f t="shared" si="2"/>
        <v>0</v>
      </c>
      <c r="AN10" s="26">
        <f t="shared" si="3"/>
        <v>0</v>
      </c>
      <c r="AO10" s="27">
        <f t="shared" si="4"/>
        <v>0</v>
      </c>
    </row>
    <row r="11" spans="1:44" x14ac:dyDescent="0.35">
      <c r="A11" s="28">
        <v>6</v>
      </c>
      <c r="B11" s="51">
        <f>IF(General!$I$18=1,'Class 1'!D11,'Class 1'!C11)</f>
        <v>0</v>
      </c>
      <c r="C11" s="65"/>
      <c r="D11" s="56">
        <f>IF(General!$I$18=1,'Class 1'!A11,0)</f>
        <v>0</v>
      </c>
      <c r="E11" s="55">
        <f>IF(C11&lt;&gt;0,VLOOKUP(C11,General!$A$15:$C$514,2,FALSE),0)</f>
        <v>0</v>
      </c>
      <c r="F11" s="55">
        <f>IF(C11&lt;&gt;0,VLOOKUP(C11,General!$A$15:$C$514,3,FALSE),0)</f>
        <v>0</v>
      </c>
      <c r="G11" s="62"/>
      <c r="H11" s="29">
        <f t="shared" si="1"/>
        <v>0</v>
      </c>
      <c r="K11" s="152"/>
      <c r="L11" s="148">
        <v>20</v>
      </c>
      <c r="M11" s="148">
        <f t="shared" ref="M11:M12" si="8">Q11</f>
        <v>0</v>
      </c>
      <c r="N11" s="149">
        <f t="shared" si="6"/>
        <v>0</v>
      </c>
      <c r="O11" s="123">
        <f t="shared" si="7"/>
        <v>0</v>
      </c>
      <c r="P11" s="125"/>
      <c r="Q11" s="126"/>
      <c r="R11" s="150">
        <f t="shared" si="5"/>
        <v>0</v>
      </c>
      <c r="S11" s="21"/>
      <c r="AA11" s="115"/>
      <c r="AB11" s="83"/>
      <c r="AC11" s="21"/>
      <c r="AD11" s="35"/>
      <c r="AE11" s="21"/>
      <c r="AF11" s="21"/>
      <c r="AG11" s="21"/>
      <c r="AH11" s="21"/>
      <c r="AJ11" s="23">
        <v>6</v>
      </c>
      <c r="AK11" s="24">
        <v>6</v>
      </c>
      <c r="AL11" s="25">
        <f t="shared" si="0"/>
        <v>0</v>
      </c>
      <c r="AM11" s="26">
        <f t="shared" si="2"/>
        <v>0</v>
      </c>
      <c r="AN11" s="26">
        <f t="shared" si="3"/>
        <v>0</v>
      </c>
      <c r="AO11" s="27">
        <f t="shared" si="4"/>
        <v>0</v>
      </c>
    </row>
    <row r="12" spans="1:44" x14ac:dyDescent="0.35">
      <c r="A12" s="28">
        <v>7</v>
      </c>
      <c r="B12" s="51">
        <f>IF(General!$I$18=1,'Class 1'!D12,'Class 1'!C12)</f>
        <v>0</v>
      </c>
      <c r="C12" s="65"/>
      <c r="D12" s="56">
        <f>IF(General!$I$18=1,'Class 1'!A12,0)</f>
        <v>0</v>
      </c>
      <c r="E12" s="55">
        <f>IF(C12&lt;&gt;0,VLOOKUP(C12,General!$A$15:$C$514,2,FALSE),0)</f>
        <v>0</v>
      </c>
      <c r="F12" s="55">
        <f>IF(C12&lt;&gt;0,VLOOKUP(C12,General!$A$15:$C$514,3,FALSE),0)</f>
        <v>0</v>
      </c>
      <c r="G12" s="62"/>
      <c r="H12" s="29">
        <f t="shared" si="1"/>
        <v>0</v>
      </c>
      <c r="K12" s="152"/>
      <c r="L12" s="148">
        <v>21</v>
      </c>
      <c r="M12" s="148">
        <f t="shared" si="8"/>
        <v>0</v>
      </c>
      <c r="N12" s="149">
        <f t="shared" si="6"/>
        <v>0</v>
      </c>
      <c r="O12" s="123">
        <f t="shared" si="7"/>
        <v>0</v>
      </c>
      <c r="P12" s="125"/>
      <c r="Q12" s="126"/>
      <c r="R12" s="150">
        <f t="shared" si="5"/>
        <v>0</v>
      </c>
      <c r="S12" s="21"/>
      <c r="AA12" s="84"/>
      <c r="AB12" s="84"/>
      <c r="AC12" s="21"/>
      <c r="AD12" s="36"/>
      <c r="AE12" s="21"/>
      <c r="AF12" s="21"/>
      <c r="AG12" s="21"/>
      <c r="AH12" s="21"/>
      <c r="AJ12" s="23">
        <v>7</v>
      </c>
      <c r="AK12" s="24">
        <v>1</v>
      </c>
      <c r="AL12" s="25">
        <f>_xlfn.IFNA(IF(General!I$19=1,VLOOKUP('Class 1'!AK12,'Class 1'!U$127:W$128,3),VLOOKUP(AK12,'Class 1'!U$135:W$136,3)),0)</f>
        <v>0</v>
      </c>
      <c r="AM12" s="26">
        <f t="shared" si="2"/>
        <v>0</v>
      </c>
      <c r="AN12" s="26">
        <f t="shared" si="3"/>
        <v>0</v>
      </c>
      <c r="AO12" s="27">
        <f t="shared" si="4"/>
        <v>0</v>
      </c>
    </row>
    <row r="13" spans="1:44" x14ac:dyDescent="0.35">
      <c r="A13" s="28">
        <v>8</v>
      </c>
      <c r="B13" s="51">
        <f>IF(General!$I$18=1,'Class 1'!D13,'Class 1'!C13)</f>
        <v>0</v>
      </c>
      <c r="C13" s="65"/>
      <c r="D13" s="56">
        <f>IF(General!$I$18=1,'Class 1'!A13,0)</f>
        <v>0</v>
      </c>
      <c r="E13" s="55">
        <f>IF(C13&lt;&gt;0,VLOOKUP(C13,General!$A$15:$C$514,2,FALSE),0)</f>
        <v>0</v>
      </c>
      <c r="F13" s="55">
        <f>IF(C13&lt;&gt;0,VLOOKUP(C13,General!$A$15:$C$514,3,FALSE),0)</f>
        <v>0</v>
      </c>
      <c r="G13" s="62"/>
      <c r="H13" s="29">
        <f t="shared" si="1"/>
        <v>0</v>
      </c>
      <c r="K13" s="153"/>
      <c r="L13" s="154">
        <v>30</v>
      </c>
      <c r="M13" s="154">
        <f>Q13</f>
        <v>0</v>
      </c>
      <c r="N13" s="155">
        <f t="shared" si="6"/>
        <v>0</v>
      </c>
      <c r="O13" s="131">
        <f t="shared" si="7"/>
        <v>0</v>
      </c>
      <c r="P13" s="133"/>
      <c r="Q13" s="134"/>
      <c r="R13" s="156">
        <f t="shared" si="5"/>
        <v>0</v>
      </c>
      <c r="S13" s="21"/>
      <c r="AA13" s="84"/>
      <c r="AB13" s="84"/>
      <c r="AC13" s="21"/>
      <c r="AD13" s="36"/>
      <c r="AE13" s="21"/>
      <c r="AF13" s="21"/>
      <c r="AG13" s="21"/>
      <c r="AH13" s="21"/>
      <c r="AJ13" s="23">
        <v>8</v>
      </c>
      <c r="AK13" s="24">
        <v>2</v>
      </c>
      <c r="AL13" s="25">
        <f>_xlfn.IFNA(IF(General!I$19=1,VLOOKUP('Class 1'!AK13,'Class 1'!U$127:W$128,3),VLOOKUP(AK13,'Class 1'!U$135:W$136,3)),0)</f>
        <v>0</v>
      </c>
      <c r="AM13" s="26">
        <f t="shared" si="2"/>
        <v>0</v>
      </c>
      <c r="AN13" s="26">
        <f t="shared" si="3"/>
        <v>0</v>
      </c>
      <c r="AO13" s="27">
        <f t="shared" si="4"/>
        <v>0</v>
      </c>
    </row>
    <row r="14" spans="1:44" x14ac:dyDescent="0.35">
      <c r="A14" s="28">
        <v>9</v>
      </c>
      <c r="B14" s="51">
        <f>IF(General!$I$18=1,'Class 1'!D14,'Class 1'!C14)</f>
        <v>0</v>
      </c>
      <c r="C14" s="65"/>
      <c r="D14" s="56">
        <f>IF(General!$I$18=1,'Class 1'!A14,0)</f>
        <v>0</v>
      </c>
      <c r="E14" s="55">
        <f>IF(C14&lt;&gt;0,VLOOKUP(C14,General!$A$15:$C$514,2,FALSE),0)</f>
        <v>0</v>
      </c>
      <c r="F14" s="55">
        <f>IF(C14&lt;&gt;0,VLOOKUP(C14,General!$A$15:$C$514,3,FALSE),0)</f>
        <v>0</v>
      </c>
      <c r="G14" s="62"/>
      <c r="H14" s="29">
        <f t="shared" si="1"/>
        <v>0</v>
      </c>
      <c r="N14" s="21"/>
      <c r="O14" s="21"/>
      <c r="P14" s="21"/>
      <c r="Q14" s="21"/>
      <c r="R14" s="113"/>
      <c r="S14" s="21"/>
      <c r="AA14" s="84"/>
      <c r="AB14" s="84"/>
      <c r="AC14" s="21"/>
      <c r="AD14" s="36"/>
      <c r="AE14" s="21"/>
      <c r="AF14" s="21"/>
      <c r="AG14" s="21"/>
      <c r="AH14" s="21"/>
      <c r="AJ14" s="23">
        <v>9</v>
      </c>
      <c r="AK14" s="24">
        <v>1</v>
      </c>
      <c r="AL14" s="25">
        <f>_xlfn.IFNA(VLOOKUP(AK14,U129:W130,3,FALSE),0)</f>
        <v>0</v>
      </c>
      <c r="AM14" s="26">
        <f t="shared" si="2"/>
        <v>0</v>
      </c>
      <c r="AN14" s="26">
        <f t="shared" si="3"/>
        <v>0</v>
      </c>
      <c r="AO14" s="27">
        <f t="shared" si="4"/>
        <v>0</v>
      </c>
    </row>
    <row r="15" spans="1:44" x14ac:dyDescent="0.35">
      <c r="A15" s="28">
        <v>10</v>
      </c>
      <c r="B15" s="51">
        <f>IF(General!$I$18=1,'Class 1'!D15,'Class 1'!C15)</f>
        <v>0</v>
      </c>
      <c r="C15" s="65"/>
      <c r="D15" s="56">
        <f>IF(General!$I$18=1,'Class 1'!A15,0)</f>
        <v>0</v>
      </c>
      <c r="E15" s="55">
        <f>IF(C15&lt;&gt;0,VLOOKUP(C15,General!$A$15:$C$514,2,FALSE),0)</f>
        <v>0</v>
      </c>
      <c r="F15" s="55">
        <f>IF(C15&lt;&gt;0,VLOOKUP(C15,General!$A$15:$C$514,3,FALSE),0)</f>
        <v>0</v>
      </c>
      <c r="G15" s="62"/>
      <c r="H15" s="29">
        <f t="shared" si="1"/>
        <v>0</v>
      </c>
      <c r="N15" s="21"/>
      <c r="O15" s="9">
        <f>IF(General!$I$20=1,General!G6,0)</f>
        <v>0</v>
      </c>
      <c r="P15" s="9"/>
      <c r="Q15" s="21"/>
      <c r="R15" s="113"/>
      <c r="S15" s="21"/>
      <c r="T15" s="21" t="s">
        <v>8</v>
      </c>
      <c r="U15" s="21"/>
      <c r="V15" s="21"/>
      <c r="W15" s="21"/>
      <c r="X15" s="9">
        <f>IF(General!$I$20&gt;0,General!G11,0)</f>
        <v>0</v>
      </c>
      <c r="Y15" s="22"/>
      <c r="Z15" s="21"/>
      <c r="AA15" s="84"/>
      <c r="AB15" s="84"/>
      <c r="AC15" s="21"/>
      <c r="AD15" s="36"/>
      <c r="AE15" s="21"/>
      <c r="AF15" s="21"/>
      <c r="AG15" s="21"/>
      <c r="AH15" s="21"/>
      <c r="AJ15" s="23">
        <v>10</v>
      </c>
      <c r="AK15" s="24">
        <v>2</v>
      </c>
      <c r="AL15" s="25">
        <f>_xlfn.IFNA(VLOOKUP(AK15,U129:W130,3,FALSE),0)</f>
        <v>0</v>
      </c>
      <c r="AM15" s="26">
        <f t="shared" si="2"/>
        <v>0</v>
      </c>
      <c r="AN15" s="26">
        <f t="shared" si="3"/>
        <v>0</v>
      </c>
      <c r="AO15" s="27">
        <f t="shared" si="4"/>
        <v>0</v>
      </c>
    </row>
    <row r="16" spans="1:44" x14ac:dyDescent="0.35">
      <c r="A16" s="28">
        <v>11</v>
      </c>
      <c r="B16" s="51">
        <f>IF(General!$I$18=1,'Class 1'!D16,'Class 1'!C16)</f>
        <v>0</v>
      </c>
      <c r="C16" s="65"/>
      <c r="D16" s="56">
        <f>IF(General!$I$18=1,'Class 1'!A16,0)</f>
        <v>0</v>
      </c>
      <c r="E16" s="55">
        <f>IF(C16&lt;&gt;0,VLOOKUP(C16,General!$A$15:$C$514,2,FALSE),0)</f>
        <v>0</v>
      </c>
      <c r="F16" s="55">
        <f>IF(C16&lt;&gt;0,VLOOKUP(C16,General!$A$15:$C$514,3,FALSE),0)</f>
        <v>0</v>
      </c>
      <c r="G16" s="62"/>
      <c r="H16" s="29">
        <f t="shared" si="1"/>
        <v>0</v>
      </c>
      <c r="K16" s="30"/>
      <c r="L16" s="30"/>
      <c r="M16" s="30"/>
      <c r="N16" s="12" t="s">
        <v>3</v>
      </c>
      <c r="O16" s="31" t="s">
        <v>4</v>
      </c>
      <c r="P16" s="32" t="s">
        <v>13</v>
      </c>
      <c r="Q16" s="11" t="s">
        <v>2</v>
      </c>
      <c r="R16" s="112" t="s">
        <v>57</v>
      </c>
      <c r="S16" s="21"/>
      <c r="T16" s="34"/>
      <c r="U16" s="34" t="s">
        <v>2</v>
      </c>
      <c r="V16" s="34" t="s">
        <v>56</v>
      </c>
      <c r="W16" s="12" t="s">
        <v>3</v>
      </c>
      <c r="X16" s="31" t="s">
        <v>4</v>
      </c>
      <c r="Y16" s="32" t="s">
        <v>13</v>
      </c>
      <c r="Z16" s="11" t="s">
        <v>2</v>
      </c>
      <c r="AA16" s="112" t="s">
        <v>57</v>
      </c>
      <c r="AB16" s="85"/>
      <c r="AC16" s="21"/>
      <c r="AD16" s="33"/>
      <c r="AE16" s="21"/>
      <c r="AF16" s="22"/>
      <c r="AG16" s="22"/>
      <c r="AH16" s="21"/>
      <c r="AJ16" s="23">
        <v>11</v>
      </c>
      <c r="AK16" s="24">
        <v>1</v>
      </c>
      <c r="AL16" s="25">
        <f>_xlfn.IFNA(VLOOKUP(AK16,U131:W132,3,FALSE),0)</f>
        <v>0</v>
      </c>
      <c r="AM16" s="26">
        <f t="shared" si="2"/>
        <v>0</v>
      </c>
      <c r="AN16" s="26">
        <f t="shared" si="3"/>
        <v>0</v>
      </c>
      <c r="AO16" s="27">
        <f t="shared" si="4"/>
        <v>0</v>
      </c>
    </row>
    <row r="17" spans="1:41" x14ac:dyDescent="0.35">
      <c r="A17" s="28">
        <v>12</v>
      </c>
      <c r="B17" s="51">
        <f>IF(General!$I$18=1,'Class 1'!D17,'Class 1'!C17)</f>
        <v>0</v>
      </c>
      <c r="C17" s="65"/>
      <c r="D17" s="56">
        <f>IF(General!$I$18=1,'Class 1'!A17,0)</f>
        <v>0</v>
      </c>
      <c r="E17" s="55">
        <f>IF(C17&lt;&gt;0,VLOOKUP(C17,General!$A$15:$C$514,2,FALSE),0)</f>
        <v>0</v>
      </c>
      <c r="F17" s="55">
        <f>IF(C17&lt;&gt;0,VLOOKUP(C17,General!$A$15:$C$514,3,FALSE),0)</f>
        <v>0</v>
      </c>
      <c r="G17" s="62"/>
      <c r="H17" s="29">
        <f t="shared" si="1"/>
        <v>0</v>
      </c>
      <c r="K17" s="144"/>
      <c r="L17" s="145">
        <v>4</v>
      </c>
      <c r="M17" s="145">
        <f>Q17</f>
        <v>0</v>
      </c>
      <c r="N17" s="146">
        <f>VLOOKUP(L17,$A$6:$E$35,2,FALSE)</f>
        <v>0</v>
      </c>
      <c r="O17" s="117">
        <f>VLOOKUP(N17,$B$6:$E$35,4,FALSE)</f>
        <v>0</v>
      </c>
      <c r="P17" s="119"/>
      <c r="Q17" s="120"/>
      <c r="R17" s="147">
        <f t="shared" ref="R17:R22" si="9">_xlfn.IFNA(VLOOKUP(N17,N$122:R$132,5,FALSE),0)</f>
        <v>0</v>
      </c>
      <c r="S17" s="21"/>
      <c r="T17" s="116"/>
      <c r="U17" s="117">
        <f>Z17</f>
        <v>0</v>
      </c>
      <c r="V17" s="117">
        <v>1</v>
      </c>
      <c r="W17" s="118">
        <f>_xlfn.IFNA(VLOOKUP('Class 1'!V17,'Class 1'!K$112:N$116,4,FALSE),0)</f>
        <v>0</v>
      </c>
      <c r="X17" s="117">
        <f t="shared" ref="X17:X22" si="10">_xlfn.IFNA(VLOOKUP(W17,B$6:E$35,4,FALSE),0)</f>
        <v>0</v>
      </c>
      <c r="Y17" s="119"/>
      <c r="Z17" s="120"/>
      <c r="AA17" s="121" t="str">
        <f t="shared" ref="AA17:AA22" si="11">_xlfn.IFNA(VLOOKUP(W17,W$116:AA$119,5,FALSE),0)</f>
        <v>LL</v>
      </c>
      <c r="AC17" s="21"/>
      <c r="AD17" s="45"/>
      <c r="AJ17" s="23">
        <v>12</v>
      </c>
      <c r="AK17" s="24">
        <v>2</v>
      </c>
      <c r="AL17" s="25">
        <f>_xlfn.IFNA(VLOOKUP(AK17,U131:W132,3,FALSE),0)</f>
        <v>0</v>
      </c>
      <c r="AM17" s="26">
        <f t="shared" si="2"/>
        <v>0</v>
      </c>
      <c r="AN17" s="26">
        <f t="shared" si="3"/>
        <v>0</v>
      </c>
      <c r="AO17" s="27">
        <f t="shared" si="4"/>
        <v>0</v>
      </c>
    </row>
    <row r="18" spans="1:41" x14ac:dyDescent="0.35">
      <c r="A18" s="28">
        <v>13</v>
      </c>
      <c r="B18" s="51">
        <f>IF(General!$I$18=1,'Class 1'!D18,'Class 1'!C18)</f>
        <v>0</v>
      </c>
      <c r="C18" s="65"/>
      <c r="D18" s="56">
        <f>IF(General!$I$18=1,'Class 1'!A18,0)</f>
        <v>0</v>
      </c>
      <c r="E18" s="55">
        <f>IF(C18&lt;&gt;0,VLOOKUP(C18,General!$A$15:$C$514,2,FALSE),0)</f>
        <v>0</v>
      </c>
      <c r="F18" s="55">
        <f>IF(C18&lt;&gt;0,VLOOKUP(C18,General!$A$15:$C$514,3,FALSE),0)</f>
        <v>0</v>
      </c>
      <c r="G18" s="62"/>
      <c r="H18" s="29">
        <f t="shared" si="1"/>
        <v>0</v>
      </c>
      <c r="K18" s="122"/>
      <c r="L18" s="148">
        <v>7</v>
      </c>
      <c r="M18" s="148">
        <f>Q18</f>
        <v>0</v>
      </c>
      <c r="N18" s="149">
        <f t="shared" ref="N18:N22" si="12">VLOOKUP(L18,$A$6:$E$35,2,FALSE)</f>
        <v>0</v>
      </c>
      <c r="O18" s="123">
        <f t="shared" ref="O18:O22" si="13">VLOOKUP(N18,$B$6:$E$35,4,FALSE)</f>
        <v>0</v>
      </c>
      <c r="P18" s="125"/>
      <c r="Q18" s="126"/>
      <c r="R18" s="150">
        <f t="shared" si="9"/>
        <v>0</v>
      </c>
      <c r="S18" s="21"/>
      <c r="T18" s="122"/>
      <c r="U18" s="123">
        <f>Z18</f>
        <v>0</v>
      </c>
      <c r="V18" s="123">
        <v>2</v>
      </c>
      <c r="W18" s="124">
        <f>_xlfn.IFNA(VLOOKUP('Class 1'!V18,'Class 1'!K$112:N$116,4,FALSE),0)</f>
        <v>0</v>
      </c>
      <c r="X18" s="123">
        <f t="shared" si="10"/>
        <v>0</v>
      </c>
      <c r="Y18" s="125"/>
      <c r="Z18" s="126"/>
      <c r="AA18" s="127" t="str">
        <f t="shared" si="11"/>
        <v>LL</v>
      </c>
      <c r="AB18" s="85"/>
      <c r="AC18" s="21"/>
      <c r="AD18" s="46"/>
      <c r="AJ18" s="23">
        <v>13</v>
      </c>
      <c r="AK18" s="108">
        <v>1</v>
      </c>
      <c r="AL18" s="25">
        <f>_xlfn.IFNA(IF(General!$I$19&lt;&gt;1,VLOOKUP(AK18,$L$168:$N$175,3,FALSE),VLOOKUP(AK18,$L$147:$N$154,3,FALSE)),0)</f>
        <v>0</v>
      </c>
      <c r="AM18" s="26">
        <f t="shared" si="2"/>
        <v>0</v>
      </c>
      <c r="AN18" s="26">
        <f t="shared" si="3"/>
        <v>0</v>
      </c>
      <c r="AO18" s="27">
        <f t="shared" si="4"/>
        <v>0</v>
      </c>
    </row>
    <row r="19" spans="1:41" x14ac:dyDescent="0.35">
      <c r="A19" s="28">
        <v>14</v>
      </c>
      <c r="B19" s="51">
        <f>IF(General!$I$18=1,'Class 1'!D19,'Class 1'!C19)</f>
        <v>0</v>
      </c>
      <c r="C19" s="65"/>
      <c r="D19" s="56">
        <f>IF(General!$I$18=1,'Class 1'!A19,0)</f>
        <v>0</v>
      </c>
      <c r="E19" s="55">
        <f>IF(C19&lt;&gt;0,VLOOKUP(C19,General!$A$15:$C$514,2,FALSE),0)</f>
        <v>0</v>
      </c>
      <c r="F19" s="55">
        <f>IF(C19&lt;&gt;0,VLOOKUP(C19,General!$A$15:$C$514,3,FALSE),0)</f>
        <v>0</v>
      </c>
      <c r="G19" s="62"/>
      <c r="H19" s="29">
        <f t="shared" si="1"/>
        <v>0</v>
      </c>
      <c r="K19" s="151" t="s">
        <v>42</v>
      </c>
      <c r="L19" s="148">
        <v>14</v>
      </c>
      <c r="M19" s="148">
        <f>Q19</f>
        <v>0</v>
      </c>
      <c r="N19" s="149">
        <f t="shared" si="12"/>
        <v>0</v>
      </c>
      <c r="O19" s="123">
        <f t="shared" si="13"/>
        <v>0</v>
      </c>
      <c r="P19" s="125"/>
      <c r="Q19" s="126"/>
      <c r="R19" s="150">
        <f t="shared" si="9"/>
        <v>0</v>
      </c>
      <c r="S19" s="21"/>
      <c r="T19" s="128" t="s">
        <v>9</v>
      </c>
      <c r="U19" s="123">
        <f>Z19</f>
        <v>0</v>
      </c>
      <c r="V19" s="123">
        <v>3</v>
      </c>
      <c r="W19" s="124">
        <f>_xlfn.IFNA(VLOOKUP('Class 1'!V19,'Class 1'!K$112:N$116,4,FALSE),0)</f>
        <v>0</v>
      </c>
      <c r="X19" s="123">
        <f t="shared" si="10"/>
        <v>0</v>
      </c>
      <c r="Y19" s="125"/>
      <c r="Z19" s="126"/>
      <c r="AA19" s="127" t="str">
        <f t="shared" si="11"/>
        <v>LL</v>
      </c>
      <c r="AB19" s="85"/>
      <c r="AC19" s="21"/>
      <c r="AD19" s="46"/>
      <c r="AJ19" s="23">
        <v>14</v>
      </c>
      <c r="AK19" s="108">
        <v>2</v>
      </c>
      <c r="AL19" s="25">
        <f>_xlfn.IFNA(IF(General!$I$19&lt;&gt;1,VLOOKUP(AK19,$L$168:$N$175,3,FALSE),VLOOKUP(AK19,$L$147:$N$154,3,FALSE)),0)</f>
        <v>0</v>
      </c>
      <c r="AM19" s="26">
        <f t="shared" si="2"/>
        <v>0</v>
      </c>
      <c r="AN19" s="26">
        <f t="shared" si="3"/>
        <v>0</v>
      </c>
      <c r="AO19" s="27">
        <f t="shared" si="4"/>
        <v>0</v>
      </c>
    </row>
    <row r="20" spans="1:41" x14ac:dyDescent="0.35">
      <c r="A20" s="28">
        <v>15</v>
      </c>
      <c r="B20" s="51">
        <f>IF(General!$I$18=1,'Class 1'!D20,'Class 1'!C20)</f>
        <v>0</v>
      </c>
      <c r="C20" s="65"/>
      <c r="D20" s="56">
        <f>IF(General!$I$18=1,'Class 1'!A20,0)</f>
        <v>0</v>
      </c>
      <c r="E20" s="55">
        <f>IF(C20&lt;&gt;0,VLOOKUP(C20,General!$A$15:$C$514,2,FALSE),0)</f>
        <v>0</v>
      </c>
      <c r="F20" s="55">
        <f>IF(C20&lt;&gt;0,VLOOKUP(C20,General!$A$15:$C$514,3,FALSE),0)</f>
        <v>0</v>
      </c>
      <c r="G20" s="62"/>
      <c r="H20" s="29">
        <f>IF(G20&gt;0,G20-G$6,0)</f>
        <v>0</v>
      </c>
      <c r="K20" s="152"/>
      <c r="L20" s="148">
        <v>17</v>
      </c>
      <c r="M20" s="148">
        <f t="shared" ref="M20:M21" si="14">Q20</f>
        <v>0</v>
      </c>
      <c r="N20" s="149">
        <f t="shared" si="12"/>
        <v>0</v>
      </c>
      <c r="O20" s="123">
        <f t="shared" si="13"/>
        <v>0</v>
      </c>
      <c r="P20" s="125"/>
      <c r="Q20" s="126"/>
      <c r="R20" s="150">
        <f t="shared" si="9"/>
        <v>0</v>
      </c>
      <c r="S20" s="21"/>
      <c r="T20" s="129"/>
      <c r="U20" s="123">
        <f t="shared" ref="U20:U21" si="15">Z20</f>
        <v>0</v>
      </c>
      <c r="V20" s="123">
        <v>4</v>
      </c>
      <c r="W20" s="124">
        <f>_xlfn.IFNA(VLOOKUP('Class 1'!V20,'Class 1'!K$112:N$116,4,FALSE),0)</f>
        <v>0</v>
      </c>
      <c r="X20" s="123">
        <f t="shared" si="10"/>
        <v>0</v>
      </c>
      <c r="Y20" s="125"/>
      <c r="Z20" s="126"/>
      <c r="AA20" s="127" t="str">
        <f t="shared" si="11"/>
        <v>LL</v>
      </c>
      <c r="AB20" s="85"/>
      <c r="AC20" s="21"/>
      <c r="AD20" s="46"/>
      <c r="AJ20" s="23">
        <v>15</v>
      </c>
      <c r="AK20" s="108">
        <v>3</v>
      </c>
      <c r="AL20" s="25">
        <f>_xlfn.IFNA(IF(General!$I$19&lt;&gt;1,VLOOKUP(AK20,$L$168:$N$175,3,FALSE),VLOOKUP(AK20,$L$147:$N$154,3,FALSE)),0)</f>
        <v>0</v>
      </c>
      <c r="AM20" s="26">
        <f t="shared" si="2"/>
        <v>0</v>
      </c>
      <c r="AN20" s="26">
        <f t="shared" si="3"/>
        <v>0</v>
      </c>
      <c r="AO20" s="27">
        <f t="shared" si="4"/>
        <v>0</v>
      </c>
    </row>
    <row r="21" spans="1:41" x14ac:dyDescent="0.35">
      <c r="A21" s="28">
        <v>16</v>
      </c>
      <c r="B21" s="51">
        <f>IF(General!$I$18=1,'Class 1'!D21,'Class 1'!C21)</f>
        <v>0</v>
      </c>
      <c r="C21" s="65"/>
      <c r="D21" s="56">
        <f>IF(General!$I$18=1,'Class 1'!A21,0)</f>
        <v>0</v>
      </c>
      <c r="E21" s="55">
        <f>IF(C21&lt;&gt;0,VLOOKUP(C21,General!$A$15:$C$514,2,FALSE),0)</f>
        <v>0</v>
      </c>
      <c r="F21" s="55">
        <f>IF(C21&lt;&gt;0,VLOOKUP(C21,General!$A$15:$C$514,3,FALSE),0)</f>
        <v>0</v>
      </c>
      <c r="G21" s="62"/>
      <c r="H21" s="29">
        <f t="shared" ref="H21:H84" si="16">IF(G21&gt;0,G21-G$6,0)</f>
        <v>0</v>
      </c>
      <c r="K21" s="152"/>
      <c r="L21" s="148">
        <v>24</v>
      </c>
      <c r="M21" s="148">
        <f t="shared" si="14"/>
        <v>0</v>
      </c>
      <c r="N21" s="149">
        <f t="shared" si="12"/>
        <v>0</v>
      </c>
      <c r="O21" s="123">
        <f t="shared" si="13"/>
        <v>0</v>
      </c>
      <c r="P21" s="125"/>
      <c r="Q21" s="126"/>
      <c r="R21" s="150">
        <f t="shared" si="9"/>
        <v>0</v>
      </c>
      <c r="S21" s="21"/>
      <c r="T21" s="129"/>
      <c r="U21" s="123">
        <f t="shared" si="15"/>
        <v>0</v>
      </c>
      <c r="V21" s="123">
        <v>5</v>
      </c>
      <c r="W21" s="124">
        <f>_xlfn.IFNA(VLOOKUP('Class 1'!V21,'Class 1'!K$112:N$116,4,FALSE),0)</f>
        <v>0</v>
      </c>
      <c r="X21" s="123">
        <f t="shared" si="10"/>
        <v>0</v>
      </c>
      <c r="Y21" s="125"/>
      <c r="Z21" s="126"/>
      <c r="AA21" s="127" t="str">
        <f t="shared" si="11"/>
        <v>LL</v>
      </c>
      <c r="AB21" s="85"/>
      <c r="AC21" s="21"/>
      <c r="AD21" s="46"/>
      <c r="AJ21" s="23">
        <v>16</v>
      </c>
      <c r="AK21" s="108">
        <v>4</v>
      </c>
      <c r="AL21" s="25">
        <f>_xlfn.IFNA(IF(General!$I$19&lt;&gt;1,VLOOKUP(AK21,$L$168:$N$175,3,FALSE),VLOOKUP(AK21,$L$147:$N$154,3,FALSE)),0)</f>
        <v>0</v>
      </c>
      <c r="AM21" s="26">
        <f t="shared" si="2"/>
        <v>0</v>
      </c>
      <c r="AN21" s="26">
        <f t="shared" si="3"/>
        <v>0</v>
      </c>
      <c r="AO21" s="27">
        <f t="shared" si="4"/>
        <v>0</v>
      </c>
    </row>
    <row r="22" spans="1:41" x14ac:dyDescent="0.35">
      <c r="A22" s="28">
        <v>17</v>
      </c>
      <c r="B22" s="51">
        <f>IF(General!$I$18=1,'Class 1'!D22,'Class 1'!C22)</f>
        <v>0</v>
      </c>
      <c r="C22" s="65"/>
      <c r="D22" s="56">
        <f>IF(General!$I$18=1,'Class 1'!A22,0)</f>
        <v>0</v>
      </c>
      <c r="E22" s="55">
        <f>IF(C22&lt;&gt;0,VLOOKUP(C22,General!$A$15:$C$514,2,FALSE),0)</f>
        <v>0</v>
      </c>
      <c r="F22" s="55">
        <f>IF(C22&lt;&gt;0,VLOOKUP(C22,General!$A$15:$C$514,3,FALSE),0)</f>
        <v>0</v>
      </c>
      <c r="G22" s="62"/>
      <c r="H22" s="29">
        <f t="shared" si="16"/>
        <v>0</v>
      </c>
      <c r="K22" s="153"/>
      <c r="L22" s="154">
        <v>27</v>
      </c>
      <c r="M22" s="154">
        <f>Q22</f>
        <v>0</v>
      </c>
      <c r="N22" s="155">
        <f t="shared" si="12"/>
        <v>0</v>
      </c>
      <c r="O22" s="131">
        <f t="shared" si="13"/>
        <v>0</v>
      </c>
      <c r="P22" s="133"/>
      <c r="Q22" s="134"/>
      <c r="R22" s="156">
        <f t="shared" si="9"/>
        <v>0</v>
      </c>
      <c r="S22" s="21"/>
      <c r="T22" s="130"/>
      <c r="U22" s="131">
        <f>Z22</f>
        <v>0</v>
      </c>
      <c r="V22" s="131">
        <v>1</v>
      </c>
      <c r="W22" s="132">
        <f>_xlfn.IFNA(IF(General!$I$19=1,VLOOKUP('Class 1'!V22,'Class 1'!L$122:N$132,3,FALSE),VLOOKUP('Class 1'!V22,'Class 1'!K$122:N$126,4,FALSE)),0)</f>
        <v>0</v>
      </c>
      <c r="X22" s="131">
        <f t="shared" si="10"/>
        <v>0</v>
      </c>
      <c r="Y22" s="133"/>
      <c r="Z22" s="134"/>
      <c r="AA22" s="135" t="str">
        <f t="shared" si="11"/>
        <v>LL</v>
      </c>
      <c r="AB22" s="85"/>
      <c r="AC22" s="21"/>
      <c r="AD22" s="47"/>
      <c r="AJ22" s="23">
        <v>17</v>
      </c>
      <c r="AK22" s="108">
        <v>5</v>
      </c>
      <c r="AL22" s="25">
        <f>_xlfn.IFNA(IF(General!$I$19&lt;&gt;1,VLOOKUP(AK22,$L$168:$N$175,3,FALSE),VLOOKUP(AK22,$L$147:$N$154,3,FALSE)),0)</f>
        <v>0</v>
      </c>
      <c r="AM22" s="26">
        <f t="shared" si="2"/>
        <v>0</v>
      </c>
      <c r="AN22" s="26">
        <f t="shared" si="3"/>
        <v>0</v>
      </c>
      <c r="AO22" s="27">
        <f t="shared" si="4"/>
        <v>0</v>
      </c>
    </row>
    <row r="23" spans="1:41" x14ac:dyDescent="0.35">
      <c r="A23" s="28">
        <v>18</v>
      </c>
      <c r="B23" s="51">
        <f>IF(General!$I$18=1,'Class 1'!D23,'Class 1'!C23)</f>
        <v>0</v>
      </c>
      <c r="C23" s="65"/>
      <c r="D23" s="56">
        <f>IF(General!$I$18=1,'Class 1'!A23,0)</f>
        <v>0</v>
      </c>
      <c r="E23" s="55">
        <f>IF(C23&lt;&gt;0,VLOOKUP(C23,General!$A$15:$C$514,2,FALSE),0)</f>
        <v>0</v>
      </c>
      <c r="F23" s="55">
        <f>IF(C23&lt;&gt;0,VLOOKUP(C23,General!$A$15:$C$514,3,FALSE),0)</f>
        <v>0</v>
      </c>
      <c r="G23" s="62"/>
      <c r="H23" s="29">
        <f t="shared" si="16"/>
        <v>0</v>
      </c>
      <c r="N23" s="21"/>
      <c r="O23" s="21"/>
      <c r="P23" s="21"/>
      <c r="Q23" s="21"/>
      <c r="R23" s="113"/>
      <c r="S23" s="21"/>
      <c r="T23" s="21"/>
      <c r="U23" s="21"/>
      <c r="V23" s="21"/>
      <c r="W23" s="21"/>
      <c r="X23" s="21"/>
      <c r="Y23" s="21"/>
      <c r="Z23" s="21"/>
      <c r="AA23" s="113"/>
      <c r="AB23" s="85"/>
      <c r="AC23" s="21"/>
      <c r="AJ23" s="23">
        <v>18</v>
      </c>
      <c r="AK23" s="108">
        <v>6</v>
      </c>
      <c r="AL23" s="25">
        <f>_xlfn.IFNA(IF(General!$I$19&lt;&gt;1,VLOOKUP(AK23,$L$168:$N$175,3,FALSE),VLOOKUP(AK23,$L$147:$N$154,3,FALSE)),0)</f>
        <v>0</v>
      </c>
      <c r="AM23" s="26">
        <f t="shared" si="2"/>
        <v>0</v>
      </c>
      <c r="AN23" s="26">
        <f t="shared" si="3"/>
        <v>0</v>
      </c>
      <c r="AO23" s="27">
        <f t="shared" si="4"/>
        <v>0</v>
      </c>
    </row>
    <row r="24" spans="1:41" x14ac:dyDescent="0.35">
      <c r="A24" s="28">
        <v>19</v>
      </c>
      <c r="B24" s="51">
        <f>IF(General!$I$18=1,'Class 1'!D24,'Class 1'!C24)</f>
        <v>0</v>
      </c>
      <c r="C24" s="65"/>
      <c r="D24" s="56">
        <f>IF(General!$I$18=1,'Class 1'!A24,0)</f>
        <v>0</v>
      </c>
      <c r="E24" s="55">
        <f>IF(C24&lt;&gt;0,VLOOKUP(C24,General!$A$15:$C$514,2,FALSE),0)</f>
        <v>0</v>
      </c>
      <c r="F24" s="55">
        <f>IF(C24&lt;&gt;0,VLOOKUP(C24,General!$A$15:$C$514,3,FALSE),0)</f>
        <v>0</v>
      </c>
      <c r="G24" s="62"/>
      <c r="H24" s="29">
        <f t="shared" si="16"/>
        <v>0</v>
      </c>
      <c r="N24" s="21"/>
      <c r="O24" s="9">
        <f>IF(General!$I$20=1,General!G7,0)</f>
        <v>0</v>
      </c>
      <c r="P24" s="9"/>
      <c r="Q24" s="21"/>
      <c r="R24" s="113"/>
      <c r="S24" s="21"/>
      <c r="T24" s="21"/>
      <c r="U24" s="21"/>
      <c r="V24" s="21"/>
      <c r="W24" s="21"/>
      <c r="X24" s="21"/>
      <c r="Y24" s="21"/>
      <c r="Z24" s="21"/>
      <c r="AA24" s="113"/>
      <c r="AB24" s="85"/>
      <c r="AC24" s="21"/>
      <c r="AD24" s="33"/>
      <c r="AE24" s="21" t="s">
        <v>10</v>
      </c>
      <c r="AF24" s="9">
        <f>IF(General!$I$20&gt;0,General!G14,0)</f>
        <v>0</v>
      </c>
      <c r="AG24" s="22"/>
      <c r="AH24" s="21"/>
      <c r="AJ24" s="23">
        <v>19</v>
      </c>
      <c r="AK24" s="108">
        <v>7</v>
      </c>
      <c r="AL24" s="25">
        <f>_xlfn.IFNA(IF(General!$I$19&lt;&gt;1,VLOOKUP(AK24,$L$168:$N$175,3,FALSE),VLOOKUP(AK24,$L$147:$N$154,3,FALSE)),0)</f>
        <v>0</v>
      </c>
      <c r="AM24" s="26">
        <f t="shared" si="2"/>
        <v>0</v>
      </c>
      <c r="AN24" s="26">
        <f t="shared" si="3"/>
        <v>0</v>
      </c>
      <c r="AO24" s="27">
        <f t="shared" si="4"/>
        <v>0</v>
      </c>
    </row>
    <row r="25" spans="1:41" x14ac:dyDescent="0.35">
      <c r="A25" s="28">
        <v>20</v>
      </c>
      <c r="B25" s="51">
        <f>IF(General!$I$18=1,'Class 1'!D25,'Class 1'!C25)</f>
        <v>0</v>
      </c>
      <c r="C25" s="65"/>
      <c r="D25" s="56">
        <f>IF(General!$I$18=1,'Class 1'!A25,0)</f>
        <v>0</v>
      </c>
      <c r="E25" s="55">
        <f>IF(C25&lt;&gt;0,VLOOKUP(C25,General!$A$15:$C$514,2,FALSE),0)</f>
        <v>0</v>
      </c>
      <c r="F25" s="55">
        <f>IF(C25&lt;&gt;0,VLOOKUP(C25,General!$A$15:$C$514,3,FALSE),0)</f>
        <v>0</v>
      </c>
      <c r="G25" s="62"/>
      <c r="H25" s="29">
        <f t="shared" si="16"/>
        <v>0</v>
      </c>
      <c r="K25" s="30"/>
      <c r="L25" s="30"/>
      <c r="M25" s="30"/>
      <c r="N25" s="12" t="s">
        <v>3</v>
      </c>
      <c r="O25" s="31" t="s">
        <v>4</v>
      </c>
      <c r="P25" s="32" t="s">
        <v>13</v>
      </c>
      <c r="Q25" s="11" t="s">
        <v>2</v>
      </c>
      <c r="R25" s="112" t="s">
        <v>57</v>
      </c>
      <c r="S25" s="21"/>
      <c r="T25" s="21"/>
      <c r="U25" s="21"/>
      <c r="V25" s="21"/>
      <c r="W25" s="21"/>
      <c r="X25" s="21"/>
      <c r="Y25" s="21"/>
      <c r="Z25" s="21"/>
      <c r="AA25" s="115"/>
      <c r="AB25" s="83"/>
      <c r="AC25" s="21"/>
      <c r="AD25" s="33"/>
      <c r="AE25" s="12" t="s">
        <v>3</v>
      </c>
      <c r="AF25" s="31" t="s">
        <v>4</v>
      </c>
      <c r="AG25" s="32" t="s">
        <v>13</v>
      </c>
      <c r="AH25" s="11" t="s">
        <v>2</v>
      </c>
      <c r="AJ25" s="23">
        <v>20</v>
      </c>
      <c r="AK25" s="108">
        <v>8</v>
      </c>
      <c r="AL25" s="25">
        <f>_xlfn.IFNA(IF(General!$I$19&lt;&gt;1,VLOOKUP(AK25,$L$168:$N$175,3,FALSE),VLOOKUP(AK25,$L$147:$N$154,3,FALSE)),0)</f>
        <v>0</v>
      </c>
      <c r="AM25" s="26">
        <f t="shared" si="2"/>
        <v>0</v>
      </c>
      <c r="AN25" s="26">
        <f t="shared" si="3"/>
        <v>0</v>
      </c>
      <c r="AO25" s="27">
        <f t="shared" si="4"/>
        <v>0</v>
      </c>
    </row>
    <row r="26" spans="1:41" x14ac:dyDescent="0.35">
      <c r="A26" s="28">
        <v>21</v>
      </c>
      <c r="B26" s="51">
        <f>IF(General!$I$18=1,'Class 1'!D26,'Class 1'!C26)</f>
        <v>0</v>
      </c>
      <c r="C26" s="65"/>
      <c r="D26" s="56">
        <f>IF(General!$I$18=1,'Class 1'!A26,0)</f>
        <v>0</v>
      </c>
      <c r="E26" s="55">
        <f>IF(C26&lt;&gt;0,VLOOKUP(C26,General!$A$15:$C$514,2,FALSE),0)</f>
        <v>0</v>
      </c>
      <c r="F26" s="55">
        <f>IF(C26&lt;&gt;0,VLOOKUP(C26,General!$A$15:$C$514,3,FALSE),0)</f>
        <v>0</v>
      </c>
      <c r="G26" s="62"/>
      <c r="H26" s="29">
        <f t="shared" si="16"/>
        <v>0</v>
      </c>
      <c r="K26" s="144"/>
      <c r="L26" s="145">
        <v>5</v>
      </c>
      <c r="M26" s="145">
        <f>Q26</f>
        <v>0</v>
      </c>
      <c r="N26" s="146">
        <f>VLOOKUP(L26,$A$6:$E$35,2,FALSE)</f>
        <v>0</v>
      </c>
      <c r="O26" s="117">
        <f>VLOOKUP(N26,$B$6:$E$35,4,FALSE)</f>
        <v>0</v>
      </c>
      <c r="P26" s="119"/>
      <c r="Q26" s="120"/>
      <c r="R26" s="147">
        <f t="shared" ref="R26:R31" si="17">_xlfn.IFNA(VLOOKUP(N26,N$122:R$132,5,FALSE),0)</f>
        <v>0</v>
      </c>
      <c r="S26" s="21"/>
      <c r="AA26" s="84"/>
      <c r="AB26" s="84"/>
      <c r="AC26" s="21">
        <v>1</v>
      </c>
      <c r="AD26" s="33">
        <f>AH26</f>
        <v>0</v>
      </c>
      <c r="AE26" s="136">
        <f>_xlfn.IFNA(VLOOKUP('Class 1'!AC26,'Class 1'!T$112:W$116,4,FALSE),0)</f>
        <v>0</v>
      </c>
      <c r="AF26" s="117">
        <f t="shared" ref="AF26:AF31" si="18">_xlfn.IFNA(VLOOKUP(AE26,B$6:E$35,4,FALSE),0)</f>
        <v>0</v>
      </c>
      <c r="AG26" s="119"/>
      <c r="AH26" s="137"/>
      <c r="AJ26" s="23">
        <v>21</v>
      </c>
      <c r="AK26" s="24">
        <v>1</v>
      </c>
      <c r="AL26" s="25">
        <f>_xlfn.IFNA(VLOOKUP(AK26,K$134:N$138,4,FALSE),0)</f>
        <v>0</v>
      </c>
      <c r="AM26" s="26">
        <f t="shared" si="2"/>
        <v>0</v>
      </c>
      <c r="AN26" s="26">
        <f t="shared" si="3"/>
        <v>0</v>
      </c>
      <c r="AO26" s="27">
        <f t="shared" si="4"/>
        <v>0</v>
      </c>
    </row>
    <row r="27" spans="1:41" x14ac:dyDescent="0.35">
      <c r="A27" s="28">
        <v>22</v>
      </c>
      <c r="B27" s="51">
        <f>IF(General!$I$18=1,'Class 1'!D27,'Class 1'!C27)</f>
        <v>0</v>
      </c>
      <c r="C27" s="65"/>
      <c r="D27" s="56">
        <f>IF(General!$I$18=1,'Class 1'!A27,0)</f>
        <v>0</v>
      </c>
      <c r="E27" s="55">
        <f>IF(C27&lt;&gt;0,VLOOKUP(C27,General!$A$15:$C$514,2,FALSE),0)</f>
        <v>0</v>
      </c>
      <c r="F27" s="55">
        <f>IF(C27&lt;&gt;0,VLOOKUP(C27,General!$A$15:$C$514,3,FALSE),0)</f>
        <v>0</v>
      </c>
      <c r="G27" s="62"/>
      <c r="H27" s="29">
        <f t="shared" si="16"/>
        <v>0</v>
      </c>
      <c r="K27" s="122"/>
      <c r="L27" s="148">
        <v>6</v>
      </c>
      <c r="M27" s="148">
        <f>Q27</f>
        <v>0</v>
      </c>
      <c r="N27" s="149">
        <f t="shared" ref="N27:N31" si="19">VLOOKUP(L27,$A$6:$E$35,2,FALSE)</f>
        <v>0</v>
      </c>
      <c r="O27" s="123">
        <f t="shared" ref="O27:O31" si="20">VLOOKUP(N27,$B$6:$E$35,4,FALSE)</f>
        <v>0</v>
      </c>
      <c r="P27" s="125"/>
      <c r="Q27" s="126"/>
      <c r="R27" s="150">
        <f t="shared" si="17"/>
        <v>0</v>
      </c>
      <c r="S27" s="21"/>
      <c r="AA27" s="84"/>
      <c r="AB27" s="84"/>
      <c r="AC27" s="21">
        <v>2</v>
      </c>
      <c r="AD27" s="33">
        <f t="shared" ref="AD27:AD31" si="21">AH27</f>
        <v>0</v>
      </c>
      <c r="AE27" s="138">
        <f>_xlfn.IFNA(VLOOKUP('Class 1'!AC27,'Class 1'!T$112:W$116,4,FALSE),0)</f>
        <v>0</v>
      </c>
      <c r="AF27" s="123">
        <f t="shared" si="18"/>
        <v>0</v>
      </c>
      <c r="AG27" s="125"/>
      <c r="AH27" s="139"/>
      <c r="AJ27" s="23">
        <v>22</v>
      </c>
      <c r="AK27" s="24">
        <v>2</v>
      </c>
      <c r="AL27" s="25">
        <f>_xlfn.IFNA(VLOOKUP(AK27,K$134:N$138,4,FALSE),0)</f>
        <v>0</v>
      </c>
      <c r="AM27" s="26">
        <f t="shared" si="2"/>
        <v>0</v>
      </c>
      <c r="AN27" s="26">
        <f t="shared" si="3"/>
        <v>0</v>
      </c>
      <c r="AO27" s="27">
        <f t="shared" si="4"/>
        <v>0</v>
      </c>
    </row>
    <row r="28" spans="1:41" x14ac:dyDescent="0.35">
      <c r="A28" s="28">
        <v>23</v>
      </c>
      <c r="B28" s="51">
        <f>IF(General!$I$18=1,'Class 1'!D28,'Class 1'!C28)</f>
        <v>0</v>
      </c>
      <c r="C28" s="65"/>
      <c r="D28" s="56">
        <f>IF(General!$I$18=1,'Class 1'!A28,0)</f>
        <v>0</v>
      </c>
      <c r="E28" s="55">
        <f>IF(C28&lt;&gt;0,VLOOKUP(C28,General!$A$15:$C$514,2,FALSE),0)</f>
        <v>0</v>
      </c>
      <c r="F28" s="55">
        <f>IF(C28&lt;&gt;0,VLOOKUP(C28,General!$A$15:$C$514,3,FALSE),0)</f>
        <v>0</v>
      </c>
      <c r="G28" s="62"/>
      <c r="H28" s="29">
        <f t="shared" si="16"/>
        <v>0</v>
      </c>
      <c r="K28" s="151" t="s">
        <v>43</v>
      </c>
      <c r="L28" s="148">
        <v>15</v>
      </c>
      <c r="M28" s="148">
        <f>Q28</f>
        <v>0</v>
      </c>
      <c r="N28" s="149">
        <f t="shared" si="19"/>
        <v>0</v>
      </c>
      <c r="O28" s="123">
        <f t="shared" si="20"/>
        <v>0</v>
      </c>
      <c r="P28" s="125"/>
      <c r="Q28" s="126"/>
      <c r="R28" s="150">
        <f t="shared" si="17"/>
        <v>0</v>
      </c>
      <c r="S28" s="21"/>
      <c r="AA28" s="84"/>
      <c r="AB28" s="84"/>
      <c r="AC28" s="21">
        <v>3</v>
      </c>
      <c r="AD28" s="33">
        <f t="shared" si="21"/>
        <v>0</v>
      </c>
      <c r="AE28" s="138">
        <f>_xlfn.IFNA(VLOOKUP('Class 1'!AC28,'Class 1'!T$112:W$116,4,FALSE),0)</f>
        <v>0</v>
      </c>
      <c r="AF28" s="123">
        <f t="shared" si="18"/>
        <v>0</v>
      </c>
      <c r="AG28" s="125"/>
      <c r="AH28" s="139"/>
      <c r="AJ28" s="23">
        <v>23</v>
      </c>
      <c r="AK28" s="24">
        <v>3</v>
      </c>
      <c r="AL28" s="25">
        <f>_xlfn.IFNA(VLOOKUP(AK28,K$134:N$138,4,FALSE),0)</f>
        <v>0</v>
      </c>
      <c r="AM28" s="26">
        <f t="shared" si="2"/>
        <v>0</v>
      </c>
      <c r="AN28" s="26">
        <f t="shared" si="3"/>
        <v>0</v>
      </c>
      <c r="AO28" s="27">
        <f t="shared" si="4"/>
        <v>0</v>
      </c>
    </row>
    <row r="29" spans="1:41" x14ac:dyDescent="0.35">
      <c r="A29" s="28">
        <v>24</v>
      </c>
      <c r="B29" s="51">
        <f>IF(General!$I$18=1,'Class 1'!D29,'Class 1'!C29)</f>
        <v>0</v>
      </c>
      <c r="C29" s="65"/>
      <c r="D29" s="56">
        <f>IF(General!$I$18=1,'Class 1'!A29,0)</f>
        <v>0</v>
      </c>
      <c r="E29" s="55">
        <f>IF(C29&lt;&gt;0,VLOOKUP(C29,General!$A$15:$C$514,2,FALSE),0)</f>
        <v>0</v>
      </c>
      <c r="F29" s="55">
        <f>IF(C29&lt;&gt;0,VLOOKUP(C29,General!$A$15:$C$514,3,FALSE),0)</f>
        <v>0</v>
      </c>
      <c r="G29" s="62"/>
      <c r="H29" s="29">
        <f t="shared" si="16"/>
        <v>0</v>
      </c>
      <c r="K29" s="152"/>
      <c r="L29" s="148">
        <v>16</v>
      </c>
      <c r="M29" s="148">
        <f t="shared" ref="M29:M30" si="22">Q29</f>
        <v>0</v>
      </c>
      <c r="N29" s="149">
        <f t="shared" si="19"/>
        <v>0</v>
      </c>
      <c r="O29" s="123">
        <f t="shared" si="20"/>
        <v>0</v>
      </c>
      <c r="P29" s="125"/>
      <c r="Q29" s="126"/>
      <c r="R29" s="150">
        <f t="shared" si="17"/>
        <v>0</v>
      </c>
      <c r="S29" s="21"/>
      <c r="AA29" s="84"/>
      <c r="AB29" s="84"/>
      <c r="AC29" s="21">
        <v>4</v>
      </c>
      <c r="AD29" s="33">
        <f t="shared" si="21"/>
        <v>0</v>
      </c>
      <c r="AE29" s="138">
        <f>_xlfn.IFNA(VLOOKUP('Class 1'!AC29,'Class 1'!T$112:W$116,4,FALSE),0)</f>
        <v>0</v>
      </c>
      <c r="AF29" s="123">
        <f t="shared" si="18"/>
        <v>0</v>
      </c>
      <c r="AG29" s="125"/>
      <c r="AH29" s="139"/>
      <c r="AJ29" s="23">
        <v>24</v>
      </c>
      <c r="AK29" s="24">
        <v>4</v>
      </c>
      <c r="AL29" s="25">
        <f>_xlfn.IFNA(VLOOKUP(AK29,K$134:N$138,4,FALSE),0)</f>
        <v>0</v>
      </c>
      <c r="AM29" s="26">
        <f t="shared" si="2"/>
        <v>0</v>
      </c>
      <c r="AN29" s="26">
        <f t="shared" si="3"/>
        <v>0</v>
      </c>
      <c r="AO29" s="27">
        <f t="shared" si="4"/>
        <v>0</v>
      </c>
    </row>
    <row r="30" spans="1:41" x14ac:dyDescent="0.35">
      <c r="A30" s="28">
        <v>25</v>
      </c>
      <c r="B30" s="51">
        <f>IF(General!$I$18=1,'Class 1'!D30,'Class 1'!C30)</f>
        <v>0</v>
      </c>
      <c r="C30" s="65"/>
      <c r="D30" s="56">
        <f>IF(General!$I$18=1,'Class 1'!A30,0)</f>
        <v>0</v>
      </c>
      <c r="E30" s="55">
        <f>IF(C30&lt;&gt;0,VLOOKUP(C30,General!$A$15:$C$514,2,FALSE),0)</f>
        <v>0</v>
      </c>
      <c r="F30" s="55">
        <f>IF(C30&lt;&gt;0,VLOOKUP(C30,General!$A$15:$C$514,3,FALSE),0)</f>
        <v>0</v>
      </c>
      <c r="G30" s="62"/>
      <c r="H30" s="29">
        <f t="shared" si="16"/>
        <v>0</v>
      </c>
      <c r="K30" s="152"/>
      <c r="L30" s="148">
        <v>25</v>
      </c>
      <c r="M30" s="148">
        <f t="shared" si="22"/>
        <v>0</v>
      </c>
      <c r="N30" s="149">
        <f t="shared" si="19"/>
        <v>0</v>
      </c>
      <c r="O30" s="123">
        <f t="shared" si="20"/>
        <v>0</v>
      </c>
      <c r="P30" s="125"/>
      <c r="Q30" s="126"/>
      <c r="R30" s="150">
        <f t="shared" si="17"/>
        <v>0</v>
      </c>
      <c r="S30" s="21"/>
      <c r="AA30" s="113"/>
      <c r="AB30" s="85"/>
      <c r="AC30" s="21">
        <v>1</v>
      </c>
      <c r="AD30" s="33">
        <f t="shared" si="21"/>
        <v>0</v>
      </c>
      <c r="AE30" s="138">
        <f>_xlfn.IFNA(IF(General!$I$19=1,VLOOKUP('Class 1'!AC30,'Class 1'!U$116:W$119,3,FALSE),VLOOKUP('Class 1'!AC30,'Class 1'!T$116:W$119,4,FALSE)),0)</f>
        <v>0</v>
      </c>
      <c r="AF30" s="123">
        <f t="shared" si="18"/>
        <v>0</v>
      </c>
      <c r="AG30" s="125"/>
      <c r="AH30" s="139"/>
      <c r="AJ30" s="23">
        <v>25</v>
      </c>
      <c r="AK30" s="24">
        <v>5</v>
      </c>
      <c r="AL30" s="25">
        <f>_xlfn.IFNA(VLOOKUP(AK30,K$134:N$138,4,FALSE),0)</f>
        <v>0</v>
      </c>
      <c r="AM30" s="26">
        <f t="shared" si="2"/>
        <v>0</v>
      </c>
      <c r="AN30" s="26">
        <f t="shared" si="3"/>
        <v>0</v>
      </c>
      <c r="AO30" s="27">
        <f t="shared" si="4"/>
        <v>0</v>
      </c>
    </row>
    <row r="31" spans="1:41" x14ac:dyDescent="0.35">
      <c r="A31" s="28">
        <v>26</v>
      </c>
      <c r="B31" s="51">
        <f>IF(General!$I$18=1,'Class 1'!D31,'Class 1'!C31)</f>
        <v>0</v>
      </c>
      <c r="C31" s="65"/>
      <c r="D31" s="56">
        <f>IF(General!$I$18=1,'Class 1'!A31,0)</f>
        <v>0</v>
      </c>
      <c r="E31" s="55">
        <f>IF(C31&lt;&gt;0,VLOOKUP(C31,General!$A$15:$C$514,2,FALSE),0)</f>
        <v>0</v>
      </c>
      <c r="F31" s="55">
        <f>IF(C31&lt;&gt;0,VLOOKUP(C31,General!$A$15:$C$514,3,FALSE),0)</f>
        <v>0</v>
      </c>
      <c r="G31" s="62"/>
      <c r="H31" s="29">
        <f t="shared" si="16"/>
        <v>0</v>
      </c>
      <c r="K31" s="153"/>
      <c r="L31" s="154">
        <v>26</v>
      </c>
      <c r="M31" s="154">
        <f>Q31</f>
        <v>0</v>
      </c>
      <c r="N31" s="155">
        <f t="shared" si="19"/>
        <v>0</v>
      </c>
      <c r="O31" s="131">
        <f t="shared" si="20"/>
        <v>0</v>
      </c>
      <c r="P31" s="133"/>
      <c r="Q31" s="134"/>
      <c r="R31" s="156">
        <f t="shared" si="17"/>
        <v>0</v>
      </c>
      <c r="S31" s="21"/>
      <c r="AC31" s="21">
        <v>2</v>
      </c>
      <c r="AD31" s="33">
        <f t="shared" si="21"/>
        <v>0</v>
      </c>
      <c r="AE31" s="140">
        <f>_xlfn.IFNA(IF(General!$I$19=1,VLOOKUP('Class 1'!AC31,'Class 1'!U$116:W$119,3,FALSE),VLOOKUP('Class 1'!AC31,'Class 1'!T$116:W$119,4,FALSE)),0)</f>
        <v>0</v>
      </c>
      <c r="AF31" s="131">
        <f t="shared" si="18"/>
        <v>0</v>
      </c>
      <c r="AG31" s="133"/>
      <c r="AH31" s="141"/>
      <c r="AJ31" s="23">
        <v>26</v>
      </c>
      <c r="AK31" s="24">
        <v>1</v>
      </c>
      <c r="AL31" s="25">
        <f>_xlfn.IFNA(VLOOKUP(AK31,K$139:N$143,4,FALSE),0)</f>
        <v>0</v>
      </c>
      <c r="AM31" s="26">
        <f t="shared" si="2"/>
        <v>0</v>
      </c>
      <c r="AN31" s="26">
        <f t="shared" si="3"/>
        <v>0</v>
      </c>
      <c r="AO31" s="27">
        <f t="shared" si="4"/>
        <v>0</v>
      </c>
    </row>
    <row r="32" spans="1:41" x14ac:dyDescent="0.35">
      <c r="A32" s="28">
        <v>27</v>
      </c>
      <c r="B32" s="51">
        <f>IF(General!$I$18=1,'Class 1'!D32,'Class 1'!C32)</f>
        <v>0</v>
      </c>
      <c r="C32" s="65"/>
      <c r="D32" s="56">
        <f>IF(General!$I$18=1,'Class 1'!A32,0)</f>
        <v>0</v>
      </c>
      <c r="E32" s="55">
        <f>IF(C32&lt;&gt;0,VLOOKUP(C32,General!$A$15:$C$514,2,FALSE),0)</f>
        <v>0</v>
      </c>
      <c r="F32" s="55">
        <f>IF(C32&lt;&gt;0,VLOOKUP(C32,General!$A$15:$C$514,3,FALSE),0)</f>
        <v>0</v>
      </c>
      <c r="G32" s="62"/>
      <c r="H32" s="29">
        <f t="shared" si="16"/>
        <v>0</v>
      </c>
      <c r="N32" s="21"/>
      <c r="O32" s="21"/>
      <c r="P32" s="21"/>
      <c r="Q32" s="21"/>
      <c r="R32" s="113"/>
      <c r="S32" s="21"/>
      <c r="AA32" s="113"/>
      <c r="AB32" s="85"/>
      <c r="AC32" s="21"/>
      <c r="AJ32" s="23">
        <v>27</v>
      </c>
      <c r="AK32" s="24">
        <v>2</v>
      </c>
      <c r="AL32" s="25">
        <f>_xlfn.IFNA(VLOOKUP(AK32,K$139:N$143,4,FALSE),0)</f>
        <v>0</v>
      </c>
      <c r="AM32" s="26">
        <f t="shared" si="2"/>
        <v>0</v>
      </c>
      <c r="AN32" s="26">
        <f t="shared" si="3"/>
        <v>0</v>
      </c>
      <c r="AO32" s="27">
        <f t="shared" si="4"/>
        <v>0</v>
      </c>
    </row>
    <row r="33" spans="1:41" x14ac:dyDescent="0.35">
      <c r="A33" s="28">
        <v>28</v>
      </c>
      <c r="B33" s="51">
        <f>IF(General!$I$18=1,'Class 1'!D33,'Class 1'!C33)</f>
        <v>0</v>
      </c>
      <c r="C33" s="65"/>
      <c r="D33" s="56">
        <f>IF(General!$I$18=1,'Class 1'!A33,0)</f>
        <v>0</v>
      </c>
      <c r="E33" s="55">
        <f>IF(C33&lt;&gt;0,VLOOKUP(C33,General!$A$15:$C$514,2,FALSE),0)</f>
        <v>0</v>
      </c>
      <c r="F33" s="55">
        <f>IF(C33&lt;&gt;0,VLOOKUP(C33,General!$A$15:$C$514,3,FALSE),0)</f>
        <v>0</v>
      </c>
      <c r="G33" s="62"/>
      <c r="H33" s="29">
        <f t="shared" si="16"/>
        <v>0</v>
      </c>
      <c r="N33" s="21"/>
      <c r="O33" s="9">
        <f>IF(General!$I$20=1,General!G8,0)</f>
        <v>0</v>
      </c>
      <c r="P33" s="9"/>
      <c r="Q33" s="21"/>
      <c r="R33" s="113"/>
      <c r="T33" s="21"/>
      <c r="U33" s="21"/>
      <c r="V33" s="21"/>
      <c r="W33" s="21"/>
      <c r="X33" s="9">
        <f>IF(General!$I$20=1,General!G12,0)</f>
        <v>0</v>
      </c>
      <c r="Y33" s="22"/>
      <c r="Z33" s="21"/>
      <c r="AD33" s="33"/>
      <c r="AE33" s="37"/>
      <c r="AF33" s="37"/>
      <c r="AG33" s="37"/>
      <c r="AH33" s="37"/>
      <c r="AJ33" s="23">
        <v>28</v>
      </c>
      <c r="AK33" s="24">
        <v>3</v>
      </c>
      <c r="AL33" s="25">
        <f>_xlfn.IFNA(VLOOKUP(AK33,K$139:N$143,4,FALSE),0)</f>
        <v>0</v>
      </c>
      <c r="AM33" s="26">
        <f t="shared" si="2"/>
        <v>0</v>
      </c>
      <c r="AN33" s="26">
        <f t="shared" si="3"/>
        <v>0</v>
      </c>
      <c r="AO33" s="27">
        <f t="shared" si="4"/>
        <v>0</v>
      </c>
    </row>
    <row r="34" spans="1:41" x14ac:dyDescent="0.35">
      <c r="A34" s="28">
        <v>29</v>
      </c>
      <c r="B34" s="51">
        <f>IF(General!$I$18=1,'Class 1'!D34,'Class 1'!C34)</f>
        <v>0</v>
      </c>
      <c r="C34" s="65"/>
      <c r="D34" s="56">
        <f>IF(General!$I$18=1,'Class 1'!A34,0)</f>
        <v>0</v>
      </c>
      <c r="E34" s="55">
        <f>IF(C34&lt;&gt;0,VLOOKUP(C34,General!$A$15:$C$514,2,FALSE),0)</f>
        <v>0</v>
      </c>
      <c r="F34" s="55">
        <f>IF(C34&lt;&gt;0,VLOOKUP(C34,General!$A$15:$C$514,3,FALSE),0)</f>
        <v>0</v>
      </c>
      <c r="G34" s="62"/>
      <c r="H34" s="29">
        <f t="shared" si="16"/>
        <v>0</v>
      </c>
      <c r="K34" s="30"/>
      <c r="L34" s="30"/>
      <c r="M34" s="30"/>
      <c r="N34" s="12" t="s">
        <v>3</v>
      </c>
      <c r="O34" s="31" t="s">
        <v>4</v>
      </c>
      <c r="P34" s="32" t="s">
        <v>13</v>
      </c>
      <c r="Q34" s="11" t="s">
        <v>2</v>
      </c>
      <c r="R34" s="112" t="s">
        <v>57</v>
      </c>
      <c r="T34" s="34"/>
      <c r="U34" s="34"/>
      <c r="V34" s="34"/>
      <c r="W34" s="12" t="s">
        <v>3</v>
      </c>
      <c r="X34" s="31" t="s">
        <v>4</v>
      </c>
      <c r="Y34" s="32" t="s">
        <v>13</v>
      </c>
      <c r="Z34" s="11" t="s">
        <v>2</v>
      </c>
      <c r="AA34" s="112" t="s">
        <v>57</v>
      </c>
      <c r="AD34" s="33"/>
      <c r="AE34" s="21"/>
      <c r="AF34" s="21"/>
      <c r="AG34" s="21"/>
      <c r="AH34" s="21"/>
      <c r="AJ34" s="23">
        <v>29</v>
      </c>
      <c r="AK34" s="24">
        <v>4</v>
      </c>
      <c r="AL34" s="25">
        <f>_xlfn.IFNA(VLOOKUP(AK34,K$139:N$143,4,FALSE),0)</f>
        <v>0</v>
      </c>
      <c r="AM34" s="26">
        <f t="shared" si="2"/>
        <v>0</v>
      </c>
      <c r="AN34" s="26">
        <f t="shared" si="3"/>
        <v>0</v>
      </c>
      <c r="AO34" s="27">
        <f t="shared" si="4"/>
        <v>0</v>
      </c>
    </row>
    <row r="35" spans="1:41" x14ac:dyDescent="0.35">
      <c r="A35" s="28">
        <v>30</v>
      </c>
      <c r="B35" s="51">
        <f>IF(General!$I$18=1,'Class 1'!D35,'Class 1'!C35)</f>
        <v>0</v>
      </c>
      <c r="C35" s="65"/>
      <c r="D35" s="56">
        <f>IF(General!$I$18=1,'Class 1'!A35,0)</f>
        <v>0</v>
      </c>
      <c r="E35" s="55">
        <f>IF(C35&lt;&gt;0,VLOOKUP(C35,General!$A$15:$C$514,2,FALSE),0)</f>
        <v>0</v>
      </c>
      <c r="F35" s="55">
        <f>IF(C35&lt;&gt;0,VLOOKUP(C35,General!$A$15:$C$514,3,FALSE),0)</f>
        <v>0</v>
      </c>
      <c r="G35" s="62"/>
      <c r="H35" s="29">
        <f t="shared" si="16"/>
        <v>0</v>
      </c>
      <c r="K35" s="144"/>
      <c r="L35" s="145">
        <v>2</v>
      </c>
      <c r="M35" s="145">
        <f>Q35</f>
        <v>0</v>
      </c>
      <c r="N35" s="146">
        <f>VLOOKUP(L35,$A$6:$E$35,2,FALSE)</f>
        <v>0</v>
      </c>
      <c r="O35" s="117">
        <f>VLOOKUP(N35,$B$6:$E$35,4,FALSE)</f>
        <v>0</v>
      </c>
      <c r="P35" s="119"/>
      <c r="Q35" s="120"/>
      <c r="R35" s="147">
        <f t="shared" ref="R35:R40" si="23">_xlfn.IFNA(VLOOKUP(N35,N$122:R$132,5,FALSE),0)</f>
        <v>0</v>
      </c>
      <c r="T35" s="116"/>
      <c r="U35" s="117">
        <f>Z35</f>
        <v>0</v>
      </c>
      <c r="V35" s="117">
        <v>1</v>
      </c>
      <c r="W35" s="118">
        <f>_xlfn.IFNA(VLOOKUP('Class 1'!V35,'Class 1'!K$117:N$121,4,FALSE),0)</f>
        <v>0</v>
      </c>
      <c r="X35" s="117">
        <f t="shared" ref="X35:X40" si="24">_xlfn.IFNA(VLOOKUP(W35,B$6:E$35,4,FALSE),0)</f>
        <v>0</v>
      </c>
      <c r="Y35" s="119"/>
      <c r="Z35" s="120"/>
      <c r="AA35" s="121" t="str">
        <f t="shared" ref="AA35:AA40" si="25">_xlfn.IFNA(VLOOKUP(W35,W$116:AA$119,5,FALSE),0)</f>
        <v>LL</v>
      </c>
      <c r="AD35" s="45"/>
      <c r="AJ35" s="23">
        <v>30</v>
      </c>
      <c r="AK35" s="24">
        <v>5</v>
      </c>
      <c r="AL35" s="25">
        <f>_xlfn.IFNA(VLOOKUP(AK35,K$139:N$143,4,FALSE),0)</f>
        <v>0</v>
      </c>
      <c r="AM35" s="26">
        <f t="shared" si="2"/>
        <v>0</v>
      </c>
      <c r="AN35" s="26">
        <f t="shared" si="3"/>
        <v>0</v>
      </c>
      <c r="AO35" s="27">
        <f t="shared" si="4"/>
        <v>0</v>
      </c>
    </row>
    <row r="36" spans="1:41" x14ac:dyDescent="0.35">
      <c r="A36" s="28">
        <v>31</v>
      </c>
      <c r="B36" s="51">
        <f>IF(General!$I$18=1,'Class 1'!D36,'Class 1'!C36)</f>
        <v>0</v>
      </c>
      <c r="C36" s="65"/>
      <c r="D36" s="56"/>
      <c r="E36" s="55">
        <f>IF(C36&lt;&gt;0,VLOOKUP(C36,General!$A$15:$C$514,2,FALSE),0)</f>
        <v>0</v>
      </c>
      <c r="F36" s="55">
        <f>IF(C36&lt;&gt;0,VLOOKUP(C36,General!$A$15:$C$514,3,FALSE),0)</f>
        <v>0</v>
      </c>
      <c r="G36" s="62"/>
      <c r="H36" s="29">
        <f t="shared" si="16"/>
        <v>0</v>
      </c>
      <c r="K36" s="122"/>
      <c r="L36" s="148">
        <v>9</v>
      </c>
      <c r="M36" s="148">
        <f>Q36</f>
        <v>0</v>
      </c>
      <c r="N36" s="149">
        <f t="shared" ref="N36:N40" si="26">VLOOKUP(L36,$A$6:$E$35,2,FALSE)</f>
        <v>0</v>
      </c>
      <c r="O36" s="123">
        <f t="shared" ref="O36:O40" si="27">VLOOKUP(N36,$B$6:$E$35,4,FALSE)</f>
        <v>0</v>
      </c>
      <c r="P36" s="125"/>
      <c r="Q36" s="126"/>
      <c r="R36" s="150">
        <f t="shared" si="23"/>
        <v>0</v>
      </c>
      <c r="T36" s="122"/>
      <c r="U36" s="123">
        <f>Z36</f>
        <v>0</v>
      </c>
      <c r="V36" s="123">
        <v>2</v>
      </c>
      <c r="W36" s="124">
        <f>_xlfn.IFNA(VLOOKUP('Class 1'!V36,'Class 1'!K$117:N$121,4,FALSE),0)</f>
        <v>0</v>
      </c>
      <c r="X36" s="123">
        <f t="shared" si="24"/>
        <v>0</v>
      </c>
      <c r="Y36" s="125"/>
      <c r="Z36" s="126"/>
      <c r="AA36" s="142" t="str">
        <f t="shared" si="25"/>
        <v>LL</v>
      </c>
      <c r="AD36" s="46"/>
      <c r="AJ36" s="23">
        <v>31</v>
      </c>
      <c r="AK36" s="24"/>
      <c r="AL36" s="25">
        <f t="shared" ref="AL36:AL99" si="28">IF(B36&gt;0,B36,0)</f>
        <v>0</v>
      </c>
      <c r="AM36" s="26">
        <f t="shared" ref="AM36:AO67" si="29">E36</f>
        <v>0</v>
      </c>
      <c r="AN36" s="26">
        <f t="shared" si="29"/>
        <v>0</v>
      </c>
      <c r="AO36" s="27">
        <f t="shared" si="29"/>
        <v>0</v>
      </c>
    </row>
    <row r="37" spans="1:41" x14ac:dyDescent="0.35">
      <c r="A37" s="28">
        <v>32</v>
      </c>
      <c r="B37" s="51">
        <f>IF(General!$I$18=1,'Class 1'!D37,'Class 1'!C37)</f>
        <v>0</v>
      </c>
      <c r="C37" s="65"/>
      <c r="D37" s="56"/>
      <c r="E37" s="55">
        <f>IF(C37&lt;&gt;0,VLOOKUP(C37,General!$A$15:$C$514,2,FALSE),0)</f>
        <v>0</v>
      </c>
      <c r="F37" s="55">
        <f>IF(C37&lt;&gt;0,VLOOKUP(C37,General!$A$15:$C$514,3,FALSE),0)</f>
        <v>0</v>
      </c>
      <c r="G37" s="62"/>
      <c r="H37" s="29">
        <f t="shared" si="16"/>
        <v>0</v>
      </c>
      <c r="K37" s="151" t="s">
        <v>44</v>
      </c>
      <c r="L37" s="148">
        <v>12</v>
      </c>
      <c r="M37" s="148">
        <f>Q37</f>
        <v>0</v>
      </c>
      <c r="N37" s="149">
        <f t="shared" si="26"/>
        <v>0</v>
      </c>
      <c r="O37" s="123">
        <f t="shared" si="27"/>
        <v>0</v>
      </c>
      <c r="P37" s="125"/>
      <c r="Q37" s="126"/>
      <c r="R37" s="150">
        <f t="shared" si="23"/>
        <v>0</v>
      </c>
      <c r="T37" s="128" t="s">
        <v>11</v>
      </c>
      <c r="U37" s="123">
        <f>Z37</f>
        <v>0</v>
      </c>
      <c r="V37" s="123">
        <v>3</v>
      </c>
      <c r="W37" s="124">
        <f>_xlfn.IFNA(VLOOKUP('Class 1'!V37,'Class 1'!K$117:N$121,4,FALSE),0)</f>
        <v>0</v>
      </c>
      <c r="X37" s="123">
        <f t="shared" si="24"/>
        <v>0</v>
      </c>
      <c r="Y37" s="125"/>
      <c r="Z37" s="126"/>
      <c r="AA37" s="142" t="str">
        <f t="shared" si="25"/>
        <v>LL</v>
      </c>
      <c r="AD37" s="46"/>
      <c r="AJ37" s="23">
        <v>32</v>
      </c>
      <c r="AK37" s="24"/>
      <c r="AL37" s="25">
        <f t="shared" si="28"/>
        <v>0</v>
      </c>
      <c r="AM37" s="26">
        <f t="shared" si="29"/>
        <v>0</v>
      </c>
      <c r="AN37" s="26">
        <f t="shared" si="29"/>
        <v>0</v>
      </c>
      <c r="AO37" s="27">
        <f t="shared" si="29"/>
        <v>0</v>
      </c>
    </row>
    <row r="38" spans="1:41" x14ac:dyDescent="0.35">
      <c r="A38" s="28">
        <v>33</v>
      </c>
      <c r="B38" s="51">
        <f>IF(General!$I$18=1,'Class 1'!D38,'Class 1'!C38)</f>
        <v>0</v>
      </c>
      <c r="C38" s="65"/>
      <c r="D38" s="56"/>
      <c r="E38" s="55">
        <f>IF(C38&lt;&gt;0,VLOOKUP(C38,General!$A$15:$C$514,2,FALSE),0)</f>
        <v>0</v>
      </c>
      <c r="F38" s="55">
        <f>IF(C38&lt;&gt;0,VLOOKUP(C38,General!$A$15:$C$514,3,FALSE),0)</f>
        <v>0</v>
      </c>
      <c r="G38" s="62"/>
      <c r="H38" s="29">
        <f t="shared" si="16"/>
        <v>0</v>
      </c>
      <c r="K38" s="152"/>
      <c r="L38" s="148">
        <v>19</v>
      </c>
      <c r="M38" s="148">
        <f t="shared" ref="M38:M39" si="30">Q38</f>
        <v>0</v>
      </c>
      <c r="N38" s="149">
        <f t="shared" si="26"/>
        <v>0</v>
      </c>
      <c r="O38" s="123">
        <f t="shared" si="27"/>
        <v>0</v>
      </c>
      <c r="P38" s="125"/>
      <c r="Q38" s="126"/>
      <c r="R38" s="150">
        <f t="shared" si="23"/>
        <v>0</v>
      </c>
      <c r="T38" s="129"/>
      <c r="U38" s="123">
        <f t="shared" ref="U38:U39" si="31">Z38</f>
        <v>0</v>
      </c>
      <c r="V38" s="123">
        <v>4</v>
      </c>
      <c r="W38" s="124">
        <f>_xlfn.IFNA(VLOOKUP('Class 1'!V38,'Class 1'!K$117:N$121,4,FALSE),0)</f>
        <v>0</v>
      </c>
      <c r="X38" s="123">
        <f t="shared" si="24"/>
        <v>0</v>
      </c>
      <c r="Y38" s="125"/>
      <c r="Z38" s="126"/>
      <c r="AA38" s="142" t="str">
        <f t="shared" si="25"/>
        <v>LL</v>
      </c>
      <c r="AD38" s="46"/>
      <c r="AJ38" s="23">
        <v>33</v>
      </c>
      <c r="AK38" s="24"/>
      <c r="AL38" s="25">
        <f t="shared" si="28"/>
        <v>0</v>
      </c>
      <c r="AM38" s="26">
        <f t="shared" si="29"/>
        <v>0</v>
      </c>
      <c r="AN38" s="26">
        <f t="shared" si="29"/>
        <v>0</v>
      </c>
      <c r="AO38" s="27">
        <f t="shared" si="29"/>
        <v>0</v>
      </c>
    </row>
    <row r="39" spans="1:41" x14ac:dyDescent="0.35">
      <c r="A39" s="28">
        <v>34</v>
      </c>
      <c r="B39" s="51">
        <f>IF(General!$I$18=1,'Class 1'!D39,'Class 1'!C39)</f>
        <v>0</v>
      </c>
      <c r="C39" s="65"/>
      <c r="D39" s="56"/>
      <c r="E39" s="55">
        <f>IF(C39&lt;&gt;0,VLOOKUP(C39,General!$A$15:$C$514,2,FALSE),0)</f>
        <v>0</v>
      </c>
      <c r="F39" s="55">
        <f>IF(C39&lt;&gt;0,VLOOKUP(C39,General!$A$15:$C$514,3,FALSE),0)</f>
        <v>0</v>
      </c>
      <c r="G39" s="62"/>
      <c r="H39" s="29">
        <f t="shared" si="16"/>
        <v>0</v>
      </c>
      <c r="K39" s="152"/>
      <c r="L39" s="148">
        <v>22</v>
      </c>
      <c r="M39" s="148">
        <f t="shared" si="30"/>
        <v>0</v>
      </c>
      <c r="N39" s="149">
        <f t="shared" si="26"/>
        <v>0</v>
      </c>
      <c r="O39" s="123">
        <f t="shared" si="27"/>
        <v>0</v>
      </c>
      <c r="P39" s="125"/>
      <c r="Q39" s="126"/>
      <c r="R39" s="150">
        <f t="shared" si="23"/>
        <v>0</v>
      </c>
      <c r="T39" s="129"/>
      <c r="U39" s="123">
        <f t="shared" si="31"/>
        <v>0</v>
      </c>
      <c r="V39" s="123">
        <v>5</v>
      </c>
      <c r="W39" s="124">
        <f>_xlfn.IFNA(VLOOKUP('Class 1'!V39,'Class 1'!K$117:N$121,4,FALSE),0)</f>
        <v>0</v>
      </c>
      <c r="X39" s="123">
        <f t="shared" si="24"/>
        <v>0</v>
      </c>
      <c r="Y39" s="125"/>
      <c r="Z39" s="126"/>
      <c r="AA39" s="142" t="str">
        <f t="shared" si="25"/>
        <v>LL</v>
      </c>
      <c r="AD39" s="46"/>
      <c r="AJ39" s="23">
        <v>34</v>
      </c>
      <c r="AK39" s="24"/>
      <c r="AL39" s="25">
        <f t="shared" si="28"/>
        <v>0</v>
      </c>
      <c r="AM39" s="26">
        <f t="shared" si="29"/>
        <v>0</v>
      </c>
      <c r="AN39" s="26">
        <f t="shared" si="29"/>
        <v>0</v>
      </c>
      <c r="AO39" s="27">
        <f t="shared" si="29"/>
        <v>0</v>
      </c>
    </row>
    <row r="40" spans="1:41" x14ac:dyDescent="0.35">
      <c r="A40" s="28">
        <v>35</v>
      </c>
      <c r="B40" s="51">
        <f>IF(General!$I$18=1,'Class 1'!D40,'Class 1'!C40)</f>
        <v>0</v>
      </c>
      <c r="C40" s="65"/>
      <c r="D40" s="56"/>
      <c r="E40" s="55">
        <f>IF(C40&lt;&gt;0,VLOOKUP(C40,General!$A$15:$C$514,2,FALSE),0)</f>
        <v>0</v>
      </c>
      <c r="F40" s="55">
        <f>IF(C40&lt;&gt;0,VLOOKUP(C40,General!$A$15:$C$514,3,FALSE),0)</f>
        <v>0</v>
      </c>
      <c r="G40" s="62"/>
      <c r="H40" s="29">
        <f t="shared" si="16"/>
        <v>0</v>
      </c>
      <c r="K40" s="153"/>
      <c r="L40" s="154">
        <v>29</v>
      </c>
      <c r="M40" s="154">
        <f>Q40</f>
        <v>0</v>
      </c>
      <c r="N40" s="155">
        <f t="shared" si="26"/>
        <v>0</v>
      </c>
      <c r="O40" s="131">
        <f t="shared" si="27"/>
        <v>0</v>
      </c>
      <c r="P40" s="133"/>
      <c r="Q40" s="134"/>
      <c r="R40" s="156">
        <f t="shared" si="23"/>
        <v>0</v>
      </c>
      <c r="T40" s="130"/>
      <c r="U40" s="131">
        <f>Z40</f>
        <v>0</v>
      </c>
      <c r="V40" s="131">
        <v>2</v>
      </c>
      <c r="W40" s="132">
        <f>_xlfn.IFNA(IF(General!$I$19=1,VLOOKUP('Class 1'!V40,'Class 1'!L$122:N$132,3,FALSE),VLOOKUP('Class 1'!V40,'Class 1'!K$122:N$126,4,FALSE)),0)</f>
        <v>0</v>
      </c>
      <c r="X40" s="131">
        <f t="shared" si="24"/>
        <v>0</v>
      </c>
      <c r="Y40" s="133"/>
      <c r="Z40" s="134"/>
      <c r="AA40" s="143" t="str">
        <f t="shared" si="25"/>
        <v>LL</v>
      </c>
      <c r="AD40" s="47"/>
      <c r="AJ40" s="23">
        <v>35</v>
      </c>
      <c r="AK40" s="24"/>
      <c r="AL40" s="25">
        <f t="shared" si="28"/>
        <v>0</v>
      </c>
      <c r="AM40" s="26">
        <f t="shared" si="29"/>
        <v>0</v>
      </c>
      <c r="AN40" s="26">
        <f t="shared" si="29"/>
        <v>0</v>
      </c>
      <c r="AO40" s="27">
        <f t="shared" si="29"/>
        <v>0</v>
      </c>
    </row>
    <row r="41" spans="1:41" x14ac:dyDescent="0.35">
      <c r="A41" s="28">
        <v>36</v>
      </c>
      <c r="B41" s="51">
        <f>IF(General!$I$18=1,'Class 1'!D41,'Class 1'!C41)</f>
        <v>0</v>
      </c>
      <c r="C41" s="65"/>
      <c r="D41" s="56"/>
      <c r="E41" s="55">
        <f>IF(C41&lt;&gt;0,VLOOKUP(C41,General!$A$15:$C$514,2,FALSE),0)</f>
        <v>0</v>
      </c>
      <c r="F41" s="55">
        <f>IF(C41&lt;&gt;0,VLOOKUP(C41,General!$A$15:$C$514,3,FALSE),0)</f>
        <v>0</v>
      </c>
      <c r="G41" s="62"/>
      <c r="H41" s="29">
        <f t="shared" si="16"/>
        <v>0</v>
      </c>
      <c r="AJ41" s="23">
        <v>36</v>
      </c>
      <c r="AK41" s="24"/>
      <c r="AL41" s="25">
        <f t="shared" si="28"/>
        <v>0</v>
      </c>
      <c r="AM41" s="26">
        <f t="shared" si="29"/>
        <v>0</v>
      </c>
      <c r="AN41" s="26">
        <f t="shared" si="29"/>
        <v>0</v>
      </c>
      <c r="AO41" s="27">
        <f t="shared" si="29"/>
        <v>0</v>
      </c>
    </row>
    <row r="42" spans="1:41" x14ac:dyDescent="0.35">
      <c r="A42" s="28">
        <v>37</v>
      </c>
      <c r="B42" s="51">
        <f>IF(General!$I$18=1,'Class 1'!D42,'Class 1'!C42)</f>
        <v>0</v>
      </c>
      <c r="C42" s="65"/>
      <c r="D42" s="56"/>
      <c r="E42" s="55">
        <f>IF(C42&lt;&gt;0,VLOOKUP(C42,General!$A$15:$C$514,2,FALSE),0)</f>
        <v>0</v>
      </c>
      <c r="F42" s="55">
        <f>IF(C42&lt;&gt;0,VLOOKUP(C42,General!$A$15:$C$514,3,FALSE),0)</f>
        <v>0</v>
      </c>
      <c r="G42" s="62"/>
      <c r="H42" s="29">
        <f t="shared" si="16"/>
        <v>0</v>
      </c>
      <c r="N42" s="21"/>
      <c r="O42" s="9">
        <f>IF(General!$I$20=1,General!G9,0)</f>
        <v>0</v>
      </c>
      <c r="P42" s="9"/>
      <c r="Q42" s="21"/>
      <c r="R42" s="113"/>
      <c r="AJ42" s="23">
        <v>37</v>
      </c>
      <c r="AK42" s="24"/>
      <c r="AL42" s="25">
        <f t="shared" si="28"/>
        <v>0</v>
      </c>
      <c r="AM42" s="26">
        <f t="shared" si="29"/>
        <v>0</v>
      </c>
      <c r="AN42" s="26">
        <f t="shared" si="29"/>
        <v>0</v>
      </c>
      <c r="AO42" s="27">
        <f t="shared" si="29"/>
        <v>0</v>
      </c>
    </row>
    <row r="43" spans="1:41" x14ac:dyDescent="0.35">
      <c r="A43" s="28">
        <v>38</v>
      </c>
      <c r="B43" s="51">
        <f>IF(General!$I$18=1,'Class 1'!D43,'Class 1'!C43)</f>
        <v>0</v>
      </c>
      <c r="C43" s="65"/>
      <c r="D43" s="56"/>
      <c r="E43" s="55">
        <f>IF(C43&lt;&gt;0,VLOOKUP(C43,General!$A$15:$C$514,2,FALSE),0)</f>
        <v>0</v>
      </c>
      <c r="F43" s="55">
        <f>IF(C43&lt;&gt;0,VLOOKUP(C43,General!$A$15:$C$514,3,FALSE),0)</f>
        <v>0</v>
      </c>
      <c r="G43" s="62"/>
      <c r="H43" s="29">
        <f t="shared" si="16"/>
        <v>0</v>
      </c>
      <c r="K43" s="30"/>
      <c r="L43" s="30"/>
      <c r="M43" s="30"/>
      <c r="N43" s="12" t="s">
        <v>3</v>
      </c>
      <c r="O43" s="31" t="s">
        <v>4</v>
      </c>
      <c r="P43" s="32" t="s">
        <v>13</v>
      </c>
      <c r="Q43" s="11" t="s">
        <v>2</v>
      </c>
      <c r="R43" s="112" t="s">
        <v>57</v>
      </c>
      <c r="AJ43" s="23">
        <v>38</v>
      </c>
      <c r="AK43" s="24"/>
      <c r="AL43" s="25">
        <f t="shared" si="28"/>
        <v>0</v>
      </c>
      <c r="AM43" s="26">
        <f t="shared" si="29"/>
        <v>0</v>
      </c>
      <c r="AN43" s="26">
        <f t="shared" si="29"/>
        <v>0</v>
      </c>
      <c r="AO43" s="27">
        <f t="shared" si="29"/>
        <v>0</v>
      </c>
    </row>
    <row r="44" spans="1:41" x14ac:dyDescent="0.35">
      <c r="A44" s="28">
        <v>39</v>
      </c>
      <c r="B44" s="51">
        <f>IF(General!$I$18=1,'Class 1'!D44,'Class 1'!C44)</f>
        <v>0</v>
      </c>
      <c r="C44" s="65"/>
      <c r="D44" s="56"/>
      <c r="E44" s="55">
        <f>IF(C44&lt;&gt;0,VLOOKUP(C44,General!$A$15:$C$514,2,FALSE),0)</f>
        <v>0</v>
      </c>
      <c r="F44" s="55">
        <f>IF(C44&lt;&gt;0,VLOOKUP(C44,General!$A$15:$C$514,3,FALSE),0)</f>
        <v>0</v>
      </c>
      <c r="G44" s="62"/>
      <c r="H44" s="29">
        <f t="shared" si="16"/>
        <v>0</v>
      </c>
      <c r="K44" s="144"/>
      <c r="L44" s="145">
        <v>3</v>
      </c>
      <c r="M44" s="145">
        <f>Q44</f>
        <v>0</v>
      </c>
      <c r="N44" s="146">
        <f>VLOOKUP(L44,$A$6:$E$35,2,FALSE)</f>
        <v>0</v>
      </c>
      <c r="O44" s="117">
        <f>VLOOKUP(N44,$B$6:$E$35,4,FALSE)</f>
        <v>0</v>
      </c>
      <c r="P44" s="119"/>
      <c r="Q44" s="120"/>
      <c r="R44" s="147">
        <f t="shared" ref="R44:R49" si="32">_xlfn.IFNA(VLOOKUP(N44,N$122:R$132,5,FALSE),0)</f>
        <v>0</v>
      </c>
      <c r="AJ44" s="23">
        <v>39</v>
      </c>
      <c r="AK44" s="24"/>
      <c r="AL44" s="25">
        <f t="shared" si="28"/>
        <v>0</v>
      </c>
      <c r="AM44" s="26">
        <f t="shared" si="29"/>
        <v>0</v>
      </c>
      <c r="AN44" s="26">
        <f t="shared" si="29"/>
        <v>0</v>
      </c>
      <c r="AO44" s="27">
        <f t="shared" si="29"/>
        <v>0</v>
      </c>
    </row>
    <row r="45" spans="1:41" x14ac:dyDescent="0.35">
      <c r="A45" s="28">
        <v>40</v>
      </c>
      <c r="B45" s="51">
        <f>IF(General!$I$18=1,'Class 1'!D45,'Class 1'!C45)</f>
        <v>0</v>
      </c>
      <c r="C45" s="65"/>
      <c r="D45" s="56"/>
      <c r="E45" s="55">
        <f>IF(C45&lt;&gt;0,VLOOKUP(C45,General!$A$15:$C$514,2,FALSE),0)</f>
        <v>0</v>
      </c>
      <c r="F45" s="55">
        <f>IF(C45&lt;&gt;0,VLOOKUP(C45,General!$A$15:$C$514,3,FALSE),0)</f>
        <v>0</v>
      </c>
      <c r="G45" s="62"/>
      <c r="H45" s="29">
        <f t="shared" si="16"/>
        <v>0</v>
      </c>
      <c r="K45" s="122"/>
      <c r="L45" s="148">
        <v>8</v>
      </c>
      <c r="M45" s="148">
        <f>Q45</f>
        <v>0</v>
      </c>
      <c r="N45" s="149">
        <f t="shared" ref="N45:N49" si="33">VLOOKUP(L45,$A$6:$E$35,2,FALSE)</f>
        <v>0</v>
      </c>
      <c r="O45" s="123">
        <f t="shared" ref="O45:O49" si="34">VLOOKUP(N45,$B$6:$E$35,4,FALSE)</f>
        <v>0</v>
      </c>
      <c r="P45" s="125"/>
      <c r="Q45" s="126"/>
      <c r="R45" s="150">
        <f t="shared" si="32"/>
        <v>0</v>
      </c>
      <c r="AJ45" s="23">
        <v>40</v>
      </c>
      <c r="AK45" s="24"/>
      <c r="AL45" s="25">
        <f t="shared" si="28"/>
        <v>0</v>
      </c>
      <c r="AM45" s="26">
        <f t="shared" si="29"/>
        <v>0</v>
      </c>
      <c r="AN45" s="26">
        <f t="shared" si="29"/>
        <v>0</v>
      </c>
      <c r="AO45" s="27">
        <f t="shared" si="29"/>
        <v>0</v>
      </c>
    </row>
    <row r="46" spans="1:41" x14ac:dyDescent="0.35">
      <c r="A46" s="28">
        <v>41</v>
      </c>
      <c r="B46" s="51">
        <f>IF(General!$I$18=1,'Class 1'!D46,'Class 1'!C46)</f>
        <v>0</v>
      </c>
      <c r="C46" s="65"/>
      <c r="D46" s="56"/>
      <c r="E46" s="55">
        <f>IF(C46&lt;&gt;0,VLOOKUP(C46,General!$A$15:$C$514,2,FALSE),0)</f>
        <v>0</v>
      </c>
      <c r="F46" s="55">
        <f>IF(C46&lt;&gt;0,VLOOKUP(C46,General!$A$15:$C$514,3,FALSE),0)</f>
        <v>0</v>
      </c>
      <c r="G46" s="62"/>
      <c r="H46" s="29">
        <f t="shared" si="16"/>
        <v>0</v>
      </c>
      <c r="K46" s="151" t="s">
        <v>45</v>
      </c>
      <c r="L46" s="148">
        <v>13</v>
      </c>
      <c r="M46" s="148">
        <f>Q46</f>
        <v>0</v>
      </c>
      <c r="N46" s="149">
        <f t="shared" si="33"/>
        <v>0</v>
      </c>
      <c r="O46" s="123">
        <f t="shared" si="34"/>
        <v>0</v>
      </c>
      <c r="P46" s="125"/>
      <c r="Q46" s="126"/>
      <c r="R46" s="150">
        <f t="shared" si="32"/>
        <v>0</v>
      </c>
      <c r="AJ46" s="23">
        <v>41</v>
      </c>
      <c r="AK46" s="24"/>
      <c r="AL46" s="25">
        <f t="shared" si="28"/>
        <v>0</v>
      </c>
      <c r="AM46" s="26">
        <f t="shared" si="29"/>
        <v>0</v>
      </c>
      <c r="AN46" s="26">
        <f t="shared" si="29"/>
        <v>0</v>
      </c>
      <c r="AO46" s="27">
        <f t="shared" si="29"/>
        <v>0</v>
      </c>
    </row>
    <row r="47" spans="1:41" x14ac:dyDescent="0.35">
      <c r="A47" s="28">
        <v>42</v>
      </c>
      <c r="B47" s="51">
        <f>IF(General!$I$18=1,'Class 1'!D47,'Class 1'!C47)</f>
        <v>0</v>
      </c>
      <c r="C47" s="65"/>
      <c r="D47" s="56"/>
      <c r="E47" s="55">
        <f>IF(C47&lt;&gt;0,VLOOKUP(C47,General!$A$15:$C$514,2,FALSE),0)</f>
        <v>0</v>
      </c>
      <c r="F47" s="55">
        <f>IF(C47&lt;&gt;0,VLOOKUP(C47,General!$A$15:$C$514,3,FALSE),0)</f>
        <v>0</v>
      </c>
      <c r="G47" s="62"/>
      <c r="H47" s="29">
        <f t="shared" si="16"/>
        <v>0</v>
      </c>
      <c r="K47" s="152"/>
      <c r="L47" s="148">
        <v>18</v>
      </c>
      <c r="M47" s="148">
        <f t="shared" ref="M47:M48" si="35">Q47</f>
        <v>0</v>
      </c>
      <c r="N47" s="149">
        <f t="shared" si="33"/>
        <v>0</v>
      </c>
      <c r="O47" s="123">
        <f t="shared" si="34"/>
        <v>0</v>
      </c>
      <c r="P47" s="125"/>
      <c r="Q47" s="126"/>
      <c r="R47" s="150">
        <f t="shared" si="32"/>
        <v>0</v>
      </c>
      <c r="AJ47" s="23">
        <v>42</v>
      </c>
      <c r="AK47" s="24"/>
      <c r="AL47" s="25">
        <f t="shared" si="28"/>
        <v>0</v>
      </c>
      <c r="AM47" s="26">
        <f t="shared" si="29"/>
        <v>0</v>
      </c>
      <c r="AN47" s="26">
        <f t="shared" si="29"/>
        <v>0</v>
      </c>
      <c r="AO47" s="27">
        <f t="shared" si="29"/>
        <v>0</v>
      </c>
    </row>
    <row r="48" spans="1:41" x14ac:dyDescent="0.35">
      <c r="A48" s="28">
        <v>43</v>
      </c>
      <c r="B48" s="51">
        <f>IF(General!$I$18=1,'Class 1'!D48,'Class 1'!C48)</f>
        <v>0</v>
      </c>
      <c r="C48" s="65"/>
      <c r="D48" s="56"/>
      <c r="E48" s="55">
        <f>IF(C48&lt;&gt;0,VLOOKUP(C48,General!$A$15:$C$514,2,FALSE),0)</f>
        <v>0</v>
      </c>
      <c r="F48" s="55">
        <f>IF(C48&lt;&gt;0,VLOOKUP(C48,General!$A$15:$C$514,3,FALSE),0)</f>
        <v>0</v>
      </c>
      <c r="G48" s="62"/>
      <c r="H48" s="29">
        <f t="shared" si="16"/>
        <v>0</v>
      </c>
      <c r="K48" s="152"/>
      <c r="L48" s="148">
        <v>23</v>
      </c>
      <c r="M48" s="148">
        <f t="shared" si="35"/>
        <v>0</v>
      </c>
      <c r="N48" s="149">
        <f t="shared" si="33"/>
        <v>0</v>
      </c>
      <c r="O48" s="123">
        <f t="shared" si="34"/>
        <v>0</v>
      </c>
      <c r="P48" s="125"/>
      <c r="Q48" s="126"/>
      <c r="R48" s="150">
        <f t="shared" si="32"/>
        <v>0</v>
      </c>
      <c r="AJ48" s="23">
        <v>43</v>
      </c>
      <c r="AK48" s="24"/>
      <c r="AL48" s="25">
        <f t="shared" si="28"/>
        <v>0</v>
      </c>
      <c r="AM48" s="26">
        <f t="shared" si="29"/>
        <v>0</v>
      </c>
      <c r="AN48" s="26">
        <f t="shared" si="29"/>
        <v>0</v>
      </c>
      <c r="AO48" s="27">
        <f t="shared" si="29"/>
        <v>0</v>
      </c>
    </row>
    <row r="49" spans="1:41" x14ac:dyDescent="0.35">
      <c r="A49" s="28">
        <v>44</v>
      </c>
      <c r="B49" s="51">
        <f>IF(General!$I$18=1,'Class 1'!D49,'Class 1'!C49)</f>
        <v>0</v>
      </c>
      <c r="C49" s="65"/>
      <c r="D49" s="56"/>
      <c r="E49" s="55">
        <f>IF(C49&lt;&gt;0,VLOOKUP(C49,General!$A$15:$C$514,2,FALSE),0)</f>
        <v>0</v>
      </c>
      <c r="F49" s="55">
        <f>IF(C49&lt;&gt;0,VLOOKUP(C49,General!$A$15:$C$514,3,FALSE),0)</f>
        <v>0</v>
      </c>
      <c r="G49" s="62"/>
      <c r="H49" s="29">
        <f t="shared" si="16"/>
        <v>0</v>
      </c>
      <c r="K49" s="153"/>
      <c r="L49" s="154">
        <v>28</v>
      </c>
      <c r="M49" s="154">
        <f>Q49</f>
        <v>0</v>
      </c>
      <c r="N49" s="155">
        <f t="shared" si="33"/>
        <v>0</v>
      </c>
      <c r="O49" s="131">
        <f t="shared" si="34"/>
        <v>0</v>
      </c>
      <c r="P49" s="133"/>
      <c r="Q49" s="134"/>
      <c r="R49" s="156">
        <f t="shared" si="32"/>
        <v>0</v>
      </c>
      <c r="AJ49" s="23">
        <v>44</v>
      </c>
      <c r="AK49" s="24"/>
      <c r="AL49" s="25">
        <f t="shared" si="28"/>
        <v>0</v>
      </c>
      <c r="AM49" s="26">
        <f t="shared" si="29"/>
        <v>0</v>
      </c>
      <c r="AN49" s="26">
        <f t="shared" si="29"/>
        <v>0</v>
      </c>
      <c r="AO49" s="27">
        <f t="shared" si="29"/>
        <v>0</v>
      </c>
    </row>
    <row r="50" spans="1:41" x14ac:dyDescent="0.35">
      <c r="A50" s="28">
        <v>45</v>
      </c>
      <c r="B50" s="51">
        <f>IF(General!$I$18=1,'Class 1'!D50,'Class 1'!C50)</f>
        <v>0</v>
      </c>
      <c r="C50" s="65"/>
      <c r="D50" s="56"/>
      <c r="E50" s="55">
        <f>IF(C50&lt;&gt;0,VLOOKUP(C50,General!$A$15:$C$514,2,FALSE),0)</f>
        <v>0</v>
      </c>
      <c r="F50" s="55">
        <f>IF(C50&lt;&gt;0,VLOOKUP(C50,General!$A$15:$C$514,3,FALSE),0)</f>
        <v>0</v>
      </c>
      <c r="G50" s="62"/>
      <c r="H50" s="29">
        <f t="shared" si="16"/>
        <v>0</v>
      </c>
      <c r="AJ50" s="23">
        <v>45</v>
      </c>
      <c r="AK50" s="24"/>
      <c r="AL50" s="25">
        <f t="shared" si="28"/>
        <v>0</v>
      </c>
      <c r="AM50" s="26">
        <f t="shared" si="29"/>
        <v>0</v>
      </c>
      <c r="AN50" s="26">
        <f t="shared" si="29"/>
        <v>0</v>
      </c>
      <c r="AO50" s="27">
        <f t="shared" si="29"/>
        <v>0</v>
      </c>
    </row>
    <row r="51" spans="1:41" x14ac:dyDescent="0.35">
      <c r="A51" s="28">
        <v>46</v>
      </c>
      <c r="B51" s="51">
        <f>IF(General!$I$18=1,'Class 1'!D51,'Class 1'!C51)</f>
        <v>0</v>
      </c>
      <c r="C51" s="65"/>
      <c r="D51" s="56"/>
      <c r="E51" s="55">
        <f>IF(C51&lt;&gt;0,VLOOKUP(C51,General!$A$15:$C$514,2,FALSE),0)</f>
        <v>0</v>
      </c>
      <c r="F51" s="55">
        <f>IF(C51&lt;&gt;0,VLOOKUP(C51,General!$A$15:$C$514,3,FALSE),0)</f>
        <v>0</v>
      </c>
      <c r="G51" s="62"/>
      <c r="H51" s="29">
        <f t="shared" si="16"/>
        <v>0</v>
      </c>
      <c r="AJ51" s="23">
        <v>46</v>
      </c>
      <c r="AK51" s="24"/>
      <c r="AL51" s="25">
        <f t="shared" si="28"/>
        <v>0</v>
      </c>
      <c r="AM51" s="26">
        <f t="shared" si="29"/>
        <v>0</v>
      </c>
      <c r="AN51" s="26">
        <f t="shared" si="29"/>
        <v>0</v>
      </c>
      <c r="AO51" s="27">
        <f t="shared" si="29"/>
        <v>0</v>
      </c>
    </row>
    <row r="52" spans="1:41" x14ac:dyDescent="0.35">
      <c r="A52" s="28">
        <v>47</v>
      </c>
      <c r="B52" s="51">
        <f>IF(General!$I$18=1,'Class 1'!D52,'Class 1'!C52)</f>
        <v>0</v>
      </c>
      <c r="C52" s="65"/>
      <c r="D52" s="56"/>
      <c r="E52" s="55">
        <f>IF(C52&lt;&gt;0,VLOOKUP(C52,General!$A$15:$C$514,2,FALSE),0)</f>
        <v>0</v>
      </c>
      <c r="F52" s="55">
        <f>IF(C52&lt;&gt;0,VLOOKUP(C52,General!$A$15:$C$514,3,FALSE),0)</f>
        <v>0</v>
      </c>
      <c r="G52" s="62"/>
      <c r="H52" s="29">
        <f t="shared" si="16"/>
        <v>0</v>
      </c>
      <c r="AJ52" s="23">
        <v>47</v>
      </c>
      <c r="AK52" s="24"/>
      <c r="AL52" s="25">
        <f t="shared" si="28"/>
        <v>0</v>
      </c>
      <c r="AM52" s="26">
        <f t="shared" si="29"/>
        <v>0</v>
      </c>
      <c r="AN52" s="26">
        <f t="shared" si="29"/>
        <v>0</v>
      </c>
      <c r="AO52" s="27">
        <f t="shared" si="29"/>
        <v>0</v>
      </c>
    </row>
    <row r="53" spans="1:41" x14ac:dyDescent="0.35">
      <c r="A53" s="28">
        <v>48</v>
      </c>
      <c r="B53" s="51">
        <f>IF(General!$I$18=1,'Class 1'!D53,'Class 1'!C53)</f>
        <v>0</v>
      </c>
      <c r="C53" s="65"/>
      <c r="D53" s="56"/>
      <c r="E53" s="55">
        <f>IF(C53&lt;&gt;0,VLOOKUP(C53,General!$A$15:$C$514,2,FALSE),0)</f>
        <v>0</v>
      </c>
      <c r="F53" s="55">
        <f>IF(C53&lt;&gt;0,VLOOKUP(C53,General!$A$15:$C$514,3,FALSE),0)</f>
        <v>0</v>
      </c>
      <c r="G53" s="62"/>
      <c r="H53" s="29">
        <f t="shared" si="16"/>
        <v>0</v>
      </c>
      <c r="AJ53" s="23">
        <v>48</v>
      </c>
      <c r="AK53" s="24"/>
      <c r="AL53" s="25">
        <f t="shared" si="28"/>
        <v>0</v>
      </c>
      <c r="AM53" s="26">
        <f t="shared" si="29"/>
        <v>0</v>
      </c>
      <c r="AN53" s="26">
        <f t="shared" si="29"/>
        <v>0</v>
      </c>
      <c r="AO53" s="27">
        <f t="shared" si="29"/>
        <v>0</v>
      </c>
    </row>
    <row r="54" spans="1:41" x14ac:dyDescent="0.35">
      <c r="A54" s="28">
        <v>49</v>
      </c>
      <c r="B54" s="51">
        <f>IF(General!$I$18=1,'Class 1'!D54,'Class 1'!C54)</f>
        <v>0</v>
      </c>
      <c r="C54" s="65"/>
      <c r="D54" s="56"/>
      <c r="E54" s="55">
        <f>IF(C54&lt;&gt;0,VLOOKUP(C54,General!$A$15:$C$514,2,FALSE),0)</f>
        <v>0</v>
      </c>
      <c r="F54" s="55">
        <f>IF(C54&lt;&gt;0,VLOOKUP(C54,General!$A$15:$C$514,3,FALSE),0)</f>
        <v>0</v>
      </c>
      <c r="G54" s="62"/>
      <c r="H54" s="29">
        <f t="shared" si="16"/>
        <v>0</v>
      </c>
      <c r="AJ54" s="23">
        <v>49</v>
      </c>
      <c r="AK54" s="24"/>
      <c r="AL54" s="25">
        <f t="shared" si="28"/>
        <v>0</v>
      </c>
      <c r="AM54" s="26">
        <f t="shared" si="29"/>
        <v>0</v>
      </c>
      <c r="AN54" s="26">
        <f t="shared" si="29"/>
        <v>0</v>
      </c>
      <c r="AO54" s="27">
        <f t="shared" si="29"/>
        <v>0</v>
      </c>
    </row>
    <row r="55" spans="1:41" x14ac:dyDescent="0.35">
      <c r="A55" s="28">
        <v>50</v>
      </c>
      <c r="B55" s="51">
        <f>IF(General!$I$18=1,'Class 1'!D55,'Class 1'!C55)</f>
        <v>0</v>
      </c>
      <c r="C55" s="65"/>
      <c r="D55" s="56"/>
      <c r="E55" s="55">
        <f>IF(C55&lt;&gt;0,VLOOKUP(C55,General!$A$15:$C$514,2,FALSE),0)</f>
        <v>0</v>
      </c>
      <c r="F55" s="55">
        <f>IF(C55&lt;&gt;0,VLOOKUP(C55,General!$A$15:$C$514,3,FALSE),0)</f>
        <v>0</v>
      </c>
      <c r="G55" s="62"/>
      <c r="H55" s="29">
        <f t="shared" si="16"/>
        <v>0</v>
      </c>
      <c r="AJ55" s="23">
        <v>50</v>
      </c>
      <c r="AK55" s="24"/>
      <c r="AL55" s="25">
        <f t="shared" si="28"/>
        <v>0</v>
      </c>
      <c r="AM55" s="26">
        <f t="shared" si="29"/>
        <v>0</v>
      </c>
      <c r="AN55" s="26">
        <f t="shared" si="29"/>
        <v>0</v>
      </c>
      <c r="AO55" s="27">
        <f t="shared" si="29"/>
        <v>0</v>
      </c>
    </row>
    <row r="56" spans="1:41" x14ac:dyDescent="0.35">
      <c r="A56" s="28">
        <v>51</v>
      </c>
      <c r="B56" s="51">
        <f>IF(General!$I$18=1,'Class 1'!D56,'Class 1'!C56)</f>
        <v>0</v>
      </c>
      <c r="C56" s="65"/>
      <c r="D56" s="56"/>
      <c r="E56" s="55">
        <f>IF(C56&lt;&gt;0,VLOOKUP(C56,General!$A$15:$C$514,2,FALSE),0)</f>
        <v>0</v>
      </c>
      <c r="F56" s="55">
        <f>IF(C56&lt;&gt;0,VLOOKUP(C56,General!$A$15:$C$514,3,FALSE),0)</f>
        <v>0</v>
      </c>
      <c r="G56" s="62"/>
      <c r="H56" s="29">
        <f t="shared" si="16"/>
        <v>0</v>
      </c>
      <c r="AJ56" s="23">
        <v>51</v>
      </c>
      <c r="AK56" s="24"/>
      <c r="AL56" s="25">
        <f t="shared" si="28"/>
        <v>0</v>
      </c>
      <c r="AM56" s="26">
        <f t="shared" si="29"/>
        <v>0</v>
      </c>
      <c r="AN56" s="26">
        <f t="shared" si="29"/>
        <v>0</v>
      </c>
      <c r="AO56" s="27">
        <f t="shared" si="29"/>
        <v>0</v>
      </c>
    </row>
    <row r="57" spans="1:41" x14ac:dyDescent="0.35">
      <c r="A57" s="28">
        <v>52</v>
      </c>
      <c r="B57" s="51">
        <f>IF(General!$I$18=1,'Class 1'!D57,'Class 1'!C57)</f>
        <v>0</v>
      </c>
      <c r="C57" s="65"/>
      <c r="D57" s="56"/>
      <c r="E57" s="55">
        <f>IF(C57&lt;&gt;0,VLOOKUP(C57,General!$A$15:$C$514,2,FALSE),0)</f>
        <v>0</v>
      </c>
      <c r="F57" s="55">
        <f>IF(C57&lt;&gt;0,VLOOKUP(C57,General!$A$15:$C$514,3,FALSE),0)</f>
        <v>0</v>
      </c>
      <c r="G57" s="62"/>
      <c r="H57" s="29">
        <f t="shared" si="16"/>
        <v>0</v>
      </c>
      <c r="AJ57" s="23">
        <v>52</v>
      </c>
      <c r="AK57" s="24"/>
      <c r="AL57" s="25">
        <f t="shared" si="28"/>
        <v>0</v>
      </c>
      <c r="AM57" s="26">
        <f t="shared" si="29"/>
        <v>0</v>
      </c>
      <c r="AN57" s="26">
        <f t="shared" si="29"/>
        <v>0</v>
      </c>
      <c r="AO57" s="27">
        <f t="shared" si="29"/>
        <v>0</v>
      </c>
    </row>
    <row r="58" spans="1:41" x14ac:dyDescent="0.35">
      <c r="A58" s="28">
        <v>53</v>
      </c>
      <c r="B58" s="51">
        <f>IF(General!$I$18=1,'Class 1'!D58,'Class 1'!C58)</f>
        <v>0</v>
      </c>
      <c r="C58" s="65"/>
      <c r="D58" s="56"/>
      <c r="E58" s="55">
        <f>IF(C58&lt;&gt;0,VLOOKUP(C58,General!$A$15:$C$514,2,FALSE),0)</f>
        <v>0</v>
      </c>
      <c r="F58" s="55">
        <f>IF(C58&lt;&gt;0,VLOOKUP(C58,General!$A$15:$C$514,3,FALSE),0)</f>
        <v>0</v>
      </c>
      <c r="G58" s="62"/>
      <c r="H58" s="29">
        <f t="shared" si="16"/>
        <v>0</v>
      </c>
      <c r="AJ58" s="23">
        <v>53</v>
      </c>
      <c r="AK58" s="24"/>
      <c r="AL58" s="25">
        <f t="shared" si="28"/>
        <v>0</v>
      </c>
      <c r="AM58" s="26">
        <f t="shared" si="29"/>
        <v>0</v>
      </c>
      <c r="AN58" s="26">
        <f t="shared" si="29"/>
        <v>0</v>
      </c>
      <c r="AO58" s="27">
        <f t="shared" si="29"/>
        <v>0</v>
      </c>
    </row>
    <row r="59" spans="1:41" x14ac:dyDescent="0.35">
      <c r="A59" s="28">
        <v>54</v>
      </c>
      <c r="B59" s="51">
        <f>IF(General!$I$18=1,'Class 1'!D59,'Class 1'!C59)</f>
        <v>0</v>
      </c>
      <c r="C59" s="65"/>
      <c r="D59" s="56"/>
      <c r="E59" s="55">
        <f>IF(C59&lt;&gt;0,VLOOKUP(C59,General!$A$15:$C$514,2,FALSE),0)</f>
        <v>0</v>
      </c>
      <c r="F59" s="55">
        <f>IF(C59&lt;&gt;0,VLOOKUP(C59,General!$A$15:$C$514,3,FALSE),0)</f>
        <v>0</v>
      </c>
      <c r="G59" s="62"/>
      <c r="H59" s="29">
        <f t="shared" si="16"/>
        <v>0</v>
      </c>
      <c r="AJ59" s="23">
        <v>54</v>
      </c>
      <c r="AK59" s="24"/>
      <c r="AL59" s="25">
        <f t="shared" si="28"/>
        <v>0</v>
      </c>
      <c r="AM59" s="26">
        <f t="shared" si="29"/>
        <v>0</v>
      </c>
      <c r="AN59" s="26">
        <f t="shared" si="29"/>
        <v>0</v>
      </c>
      <c r="AO59" s="27">
        <f t="shared" si="29"/>
        <v>0</v>
      </c>
    </row>
    <row r="60" spans="1:41" x14ac:dyDescent="0.35">
      <c r="A60" s="28">
        <v>55</v>
      </c>
      <c r="B60" s="51">
        <f>IF(General!$I$18=1,'Class 1'!D60,'Class 1'!C60)</f>
        <v>0</v>
      </c>
      <c r="C60" s="65"/>
      <c r="D60" s="56"/>
      <c r="E60" s="55">
        <f>IF(C60&lt;&gt;0,VLOOKUP(C60,General!$A$15:$C$514,2,FALSE),0)</f>
        <v>0</v>
      </c>
      <c r="F60" s="55">
        <f>IF(C60&lt;&gt;0,VLOOKUP(C60,General!$A$15:$C$514,3,FALSE),0)</f>
        <v>0</v>
      </c>
      <c r="G60" s="62"/>
      <c r="H60" s="29">
        <f t="shared" si="16"/>
        <v>0</v>
      </c>
      <c r="AJ60" s="23">
        <v>55</v>
      </c>
      <c r="AK60" s="24"/>
      <c r="AL60" s="25">
        <f t="shared" si="28"/>
        <v>0</v>
      </c>
      <c r="AM60" s="26">
        <f t="shared" si="29"/>
        <v>0</v>
      </c>
      <c r="AN60" s="26">
        <f t="shared" si="29"/>
        <v>0</v>
      </c>
      <c r="AO60" s="27">
        <f t="shared" si="29"/>
        <v>0</v>
      </c>
    </row>
    <row r="61" spans="1:41" x14ac:dyDescent="0.35">
      <c r="A61" s="28">
        <v>56</v>
      </c>
      <c r="B61" s="51">
        <f>IF(General!$I$18=1,'Class 1'!D61,'Class 1'!C61)</f>
        <v>0</v>
      </c>
      <c r="C61" s="65"/>
      <c r="D61" s="56"/>
      <c r="E61" s="55">
        <f>IF(C61&lt;&gt;0,VLOOKUP(C61,General!$A$15:$C$514,2,FALSE),0)</f>
        <v>0</v>
      </c>
      <c r="F61" s="55">
        <f>IF(C61&lt;&gt;0,VLOOKUP(C61,General!$A$15:$C$514,3,FALSE),0)</f>
        <v>0</v>
      </c>
      <c r="G61" s="62"/>
      <c r="H61" s="29">
        <f t="shared" si="16"/>
        <v>0</v>
      </c>
      <c r="AJ61" s="23">
        <v>56</v>
      </c>
      <c r="AK61" s="24"/>
      <c r="AL61" s="25">
        <f t="shared" si="28"/>
        <v>0</v>
      </c>
      <c r="AM61" s="26">
        <f t="shared" si="29"/>
        <v>0</v>
      </c>
      <c r="AN61" s="26">
        <f t="shared" si="29"/>
        <v>0</v>
      </c>
      <c r="AO61" s="27">
        <f t="shared" si="29"/>
        <v>0</v>
      </c>
    </row>
    <row r="62" spans="1:41" x14ac:dyDescent="0.35">
      <c r="A62" s="28">
        <v>57</v>
      </c>
      <c r="B62" s="51">
        <f>IF(General!$I$18=1,'Class 1'!D62,'Class 1'!C62)</f>
        <v>0</v>
      </c>
      <c r="C62" s="65"/>
      <c r="D62" s="56"/>
      <c r="E62" s="55">
        <f>IF(C62&lt;&gt;0,VLOOKUP(C62,General!$A$15:$C$514,2,FALSE),0)</f>
        <v>0</v>
      </c>
      <c r="F62" s="55">
        <f>IF(C62&lt;&gt;0,VLOOKUP(C62,General!$A$15:$C$514,3,FALSE),0)</f>
        <v>0</v>
      </c>
      <c r="G62" s="62"/>
      <c r="H62" s="29">
        <f t="shared" si="16"/>
        <v>0</v>
      </c>
      <c r="AJ62" s="23">
        <v>57</v>
      </c>
      <c r="AK62" s="24"/>
      <c r="AL62" s="25">
        <f t="shared" si="28"/>
        <v>0</v>
      </c>
      <c r="AM62" s="26">
        <f t="shared" si="29"/>
        <v>0</v>
      </c>
      <c r="AN62" s="26">
        <f t="shared" si="29"/>
        <v>0</v>
      </c>
      <c r="AO62" s="27">
        <f t="shared" si="29"/>
        <v>0</v>
      </c>
    </row>
    <row r="63" spans="1:41" x14ac:dyDescent="0.35">
      <c r="A63" s="28">
        <v>58</v>
      </c>
      <c r="B63" s="51">
        <f>IF(General!$I$18=1,'Class 1'!D63,'Class 1'!C63)</f>
        <v>0</v>
      </c>
      <c r="C63" s="65"/>
      <c r="D63" s="56"/>
      <c r="E63" s="55">
        <f>IF(C63&lt;&gt;0,VLOOKUP(C63,General!$A$15:$C$514,2,FALSE),0)</f>
        <v>0</v>
      </c>
      <c r="F63" s="55">
        <f>IF(C63&lt;&gt;0,VLOOKUP(C63,General!$A$15:$C$514,3,FALSE),0)</f>
        <v>0</v>
      </c>
      <c r="G63" s="62"/>
      <c r="H63" s="29">
        <f t="shared" si="16"/>
        <v>0</v>
      </c>
      <c r="AJ63" s="23">
        <v>58</v>
      </c>
      <c r="AK63" s="24"/>
      <c r="AL63" s="25">
        <f t="shared" si="28"/>
        <v>0</v>
      </c>
      <c r="AM63" s="26">
        <f t="shared" si="29"/>
        <v>0</v>
      </c>
      <c r="AN63" s="26">
        <f t="shared" si="29"/>
        <v>0</v>
      </c>
      <c r="AO63" s="27">
        <f t="shared" si="29"/>
        <v>0</v>
      </c>
    </row>
    <row r="64" spans="1:41" x14ac:dyDescent="0.35">
      <c r="A64" s="28">
        <v>59</v>
      </c>
      <c r="B64" s="51">
        <f>IF(General!$I$18=1,'Class 1'!D64,'Class 1'!C64)</f>
        <v>0</v>
      </c>
      <c r="C64" s="65"/>
      <c r="D64" s="56"/>
      <c r="E64" s="55">
        <f>IF(C64&lt;&gt;0,VLOOKUP(C64,General!$A$15:$C$514,2,FALSE),0)</f>
        <v>0</v>
      </c>
      <c r="F64" s="55">
        <f>IF(C64&lt;&gt;0,VLOOKUP(C64,General!$A$15:$C$514,3,FALSE),0)</f>
        <v>0</v>
      </c>
      <c r="G64" s="62"/>
      <c r="H64" s="29">
        <f t="shared" si="16"/>
        <v>0</v>
      </c>
      <c r="AJ64" s="23">
        <v>59</v>
      </c>
      <c r="AK64" s="24"/>
      <c r="AL64" s="25">
        <f t="shared" si="28"/>
        <v>0</v>
      </c>
      <c r="AM64" s="26">
        <f t="shared" si="29"/>
        <v>0</v>
      </c>
      <c r="AN64" s="26">
        <f t="shared" si="29"/>
        <v>0</v>
      </c>
      <c r="AO64" s="27">
        <f t="shared" si="29"/>
        <v>0</v>
      </c>
    </row>
    <row r="65" spans="1:41" x14ac:dyDescent="0.35">
      <c r="A65" s="28">
        <v>60</v>
      </c>
      <c r="B65" s="51">
        <f>IF(General!$I$18=1,'Class 1'!D65,'Class 1'!C65)</f>
        <v>0</v>
      </c>
      <c r="C65" s="65"/>
      <c r="D65" s="56"/>
      <c r="E65" s="55">
        <f>IF(C65&lt;&gt;0,VLOOKUP(C65,General!$A$15:$C$514,2,FALSE),0)</f>
        <v>0</v>
      </c>
      <c r="F65" s="55">
        <f>IF(C65&lt;&gt;0,VLOOKUP(C65,General!$A$15:$C$514,3,FALSE),0)</f>
        <v>0</v>
      </c>
      <c r="G65" s="62"/>
      <c r="H65" s="29">
        <f t="shared" si="16"/>
        <v>0</v>
      </c>
      <c r="AJ65" s="23">
        <v>60</v>
      </c>
      <c r="AK65" s="24"/>
      <c r="AL65" s="25">
        <f t="shared" si="28"/>
        <v>0</v>
      </c>
      <c r="AM65" s="26">
        <f t="shared" si="29"/>
        <v>0</v>
      </c>
      <c r="AN65" s="26">
        <f t="shared" si="29"/>
        <v>0</v>
      </c>
      <c r="AO65" s="27">
        <f t="shared" si="29"/>
        <v>0</v>
      </c>
    </row>
    <row r="66" spans="1:41" x14ac:dyDescent="0.35">
      <c r="A66" s="28">
        <v>61</v>
      </c>
      <c r="B66" s="51">
        <f>IF(General!$I$18=1,'Class 1'!D66,'Class 1'!C66)</f>
        <v>0</v>
      </c>
      <c r="C66" s="65"/>
      <c r="D66" s="56"/>
      <c r="E66" s="55">
        <f>IF(C66&lt;&gt;0,VLOOKUP(C66,General!$A$15:$C$514,2,FALSE),0)</f>
        <v>0</v>
      </c>
      <c r="F66" s="55">
        <f>IF(C66&lt;&gt;0,VLOOKUP(C66,General!$A$15:$C$514,3,FALSE),0)</f>
        <v>0</v>
      </c>
      <c r="G66" s="62"/>
      <c r="H66" s="29">
        <f t="shared" si="16"/>
        <v>0</v>
      </c>
      <c r="AJ66" s="23">
        <v>61</v>
      </c>
      <c r="AK66" s="24"/>
      <c r="AL66" s="25">
        <f t="shared" si="28"/>
        <v>0</v>
      </c>
      <c r="AM66" s="26">
        <f t="shared" si="29"/>
        <v>0</v>
      </c>
      <c r="AN66" s="26">
        <f t="shared" si="29"/>
        <v>0</v>
      </c>
      <c r="AO66" s="27">
        <f t="shared" si="29"/>
        <v>0</v>
      </c>
    </row>
    <row r="67" spans="1:41" x14ac:dyDescent="0.35">
      <c r="A67" s="28">
        <v>62</v>
      </c>
      <c r="B67" s="51">
        <f>IF(General!$I$18=1,'Class 1'!D67,'Class 1'!C67)</f>
        <v>0</v>
      </c>
      <c r="C67" s="65"/>
      <c r="D67" s="56"/>
      <c r="E67" s="55">
        <f>IF(C67&lt;&gt;0,VLOOKUP(C67,General!$A$15:$C$514,2,FALSE),0)</f>
        <v>0</v>
      </c>
      <c r="F67" s="55">
        <f>IF(C67&lt;&gt;0,VLOOKUP(C67,General!$A$15:$C$514,3,FALSE),0)</f>
        <v>0</v>
      </c>
      <c r="G67" s="62"/>
      <c r="H67" s="29">
        <f t="shared" si="16"/>
        <v>0</v>
      </c>
      <c r="AJ67" s="23">
        <v>62</v>
      </c>
      <c r="AK67" s="24"/>
      <c r="AL67" s="25">
        <f t="shared" si="28"/>
        <v>0</v>
      </c>
      <c r="AM67" s="26">
        <f t="shared" si="29"/>
        <v>0</v>
      </c>
      <c r="AN67" s="26">
        <f t="shared" si="29"/>
        <v>0</v>
      </c>
      <c r="AO67" s="27">
        <f t="shared" si="29"/>
        <v>0</v>
      </c>
    </row>
    <row r="68" spans="1:41" x14ac:dyDescent="0.35">
      <c r="A68" s="28">
        <v>63</v>
      </c>
      <c r="B68" s="51">
        <f>IF(General!$I$18=1,'Class 1'!D68,'Class 1'!C68)</f>
        <v>0</v>
      </c>
      <c r="C68" s="65"/>
      <c r="D68" s="56"/>
      <c r="E68" s="55">
        <f>IF(C68&lt;&gt;0,VLOOKUP(C68,General!$A$15:$C$514,2,FALSE),0)</f>
        <v>0</v>
      </c>
      <c r="F68" s="55">
        <f>IF(C68&lt;&gt;0,VLOOKUP(C68,General!$A$15:$C$514,3,FALSE),0)</f>
        <v>0</v>
      </c>
      <c r="G68" s="62"/>
      <c r="H68" s="29">
        <f t="shared" si="16"/>
        <v>0</v>
      </c>
      <c r="AJ68" s="23">
        <v>63</v>
      </c>
      <c r="AK68" s="24"/>
      <c r="AL68" s="25">
        <f t="shared" si="28"/>
        <v>0</v>
      </c>
      <c r="AM68" s="26">
        <f t="shared" ref="AM68:AO99" si="36">E68</f>
        <v>0</v>
      </c>
      <c r="AN68" s="26">
        <f t="shared" si="36"/>
        <v>0</v>
      </c>
      <c r="AO68" s="27">
        <f t="shared" si="36"/>
        <v>0</v>
      </c>
    </row>
    <row r="69" spans="1:41" x14ac:dyDescent="0.35">
      <c r="A69" s="28">
        <v>64</v>
      </c>
      <c r="B69" s="51">
        <f>IF(General!$I$18=1,'Class 1'!D69,'Class 1'!C69)</f>
        <v>0</v>
      </c>
      <c r="C69" s="65"/>
      <c r="D69" s="56"/>
      <c r="E69" s="55">
        <f>IF(C69&lt;&gt;0,VLOOKUP(C69,General!$A$15:$C$514,2,FALSE),0)</f>
        <v>0</v>
      </c>
      <c r="F69" s="55">
        <f>IF(C69&lt;&gt;0,VLOOKUP(C69,General!$A$15:$C$514,3,FALSE),0)</f>
        <v>0</v>
      </c>
      <c r="G69" s="62"/>
      <c r="H69" s="29">
        <f t="shared" si="16"/>
        <v>0</v>
      </c>
      <c r="AJ69" s="23">
        <v>64</v>
      </c>
      <c r="AK69" s="24"/>
      <c r="AL69" s="25">
        <f t="shared" si="28"/>
        <v>0</v>
      </c>
      <c r="AM69" s="26">
        <f t="shared" si="36"/>
        <v>0</v>
      </c>
      <c r="AN69" s="26">
        <f t="shared" si="36"/>
        <v>0</v>
      </c>
      <c r="AO69" s="27">
        <f t="shared" si="36"/>
        <v>0</v>
      </c>
    </row>
    <row r="70" spans="1:41" x14ac:dyDescent="0.35">
      <c r="A70" s="28">
        <v>65</v>
      </c>
      <c r="B70" s="51">
        <f>IF(General!$I$18=1,'Class 1'!D70,'Class 1'!C70)</f>
        <v>0</v>
      </c>
      <c r="C70" s="65"/>
      <c r="D70" s="56"/>
      <c r="E70" s="55">
        <f>IF(C70&lt;&gt;0,VLOOKUP(C70,General!$A$15:$C$514,2,FALSE),0)</f>
        <v>0</v>
      </c>
      <c r="F70" s="55">
        <f>IF(C70&lt;&gt;0,VLOOKUP(C70,General!$A$15:$C$514,3,FALSE),0)</f>
        <v>0</v>
      </c>
      <c r="G70" s="62"/>
      <c r="H70" s="29">
        <f t="shared" si="16"/>
        <v>0</v>
      </c>
      <c r="AJ70" s="23">
        <v>65</v>
      </c>
      <c r="AK70" s="24"/>
      <c r="AL70" s="25">
        <f t="shared" si="28"/>
        <v>0</v>
      </c>
      <c r="AM70" s="26">
        <f t="shared" si="36"/>
        <v>0</v>
      </c>
      <c r="AN70" s="26">
        <f t="shared" si="36"/>
        <v>0</v>
      </c>
      <c r="AO70" s="27">
        <f t="shared" si="36"/>
        <v>0</v>
      </c>
    </row>
    <row r="71" spans="1:41" x14ac:dyDescent="0.35">
      <c r="A71" s="28">
        <v>66</v>
      </c>
      <c r="B71" s="51">
        <f>IF(General!$I$18=1,'Class 1'!D71,'Class 1'!C71)</f>
        <v>0</v>
      </c>
      <c r="C71" s="65"/>
      <c r="D71" s="56"/>
      <c r="E71" s="55">
        <f>IF(C71&lt;&gt;0,VLOOKUP(C71,General!$A$15:$C$514,2,FALSE),0)</f>
        <v>0</v>
      </c>
      <c r="F71" s="55">
        <f>IF(C71&lt;&gt;0,VLOOKUP(C71,General!$A$15:$C$514,3,FALSE),0)</f>
        <v>0</v>
      </c>
      <c r="G71" s="62"/>
      <c r="H71" s="29">
        <f t="shared" si="16"/>
        <v>0</v>
      </c>
      <c r="AJ71" s="23">
        <v>66</v>
      </c>
      <c r="AK71" s="24"/>
      <c r="AL71" s="25">
        <f t="shared" si="28"/>
        <v>0</v>
      </c>
      <c r="AM71" s="26">
        <f t="shared" si="36"/>
        <v>0</v>
      </c>
      <c r="AN71" s="26">
        <f t="shared" si="36"/>
        <v>0</v>
      </c>
      <c r="AO71" s="27">
        <f t="shared" si="36"/>
        <v>0</v>
      </c>
    </row>
    <row r="72" spans="1:41" x14ac:dyDescent="0.35">
      <c r="A72" s="28">
        <v>67</v>
      </c>
      <c r="B72" s="51">
        <f>IF(General!$I$18=1,'Class 1'!D72,'Class 1'!C72)</f>
        <v>0</v>
      </c>
      <c r="C72" s="65"/>
      <c r="D72" s="56"/>
      <c r="E72" s="55">
        <f>IF(C72&lt;&gt;0,VLOOKUP(C72,General!$A$15:$C$514,2,FALSE),0)</f>
        <v>0</v>
      </c>
      <c r="F72" s="55">
        <f>IF(C72&lt;&gt;0,VLOOKUP(C72,General!$A$15:$C$514,3,FALSE),0)</f>
        <v>0</v>
      </c>
      <c r="G72" s="62"/>
      <c r="H72" s="29">
        <f t="shared" si="16"/>
        <v>0</v>
      </c>
      <c r="AJ72" s="23">
        <v>67</v>
      </c>
      <c r="AK72" s="24"/>
      <c r="AL72" s="25">
        <f t="shared" si="28"/>
        <v>0</v>
      </c>
      <c r="AM72" s="26">
        <f t="shared" si="36"/>
        <v>0</v>
      </c>
      <c r="AN72" s="26">
        <f t="shared" si="36"/>
        <v>0</v>
      </c>
      <c r="AO72" s="27">
        <f t="shared" si="36"/>
        <v>0</v>
      </c>
    </row>
    <row r="73" spans="1:41" x14ac:dyDescent="0.35">
      <c r="A73" s="28">
        <v>68</v>
      </c>
      <c r="B73" s="51">
        <f>IF(General!$I$18=1,'Class 1'!D73,'Class 1'!C73)</f>
        <v>0</v>
      </c>
      <c r="C73" s="65"/>
      <c r="D73" s="56"/>
      <c r="E73" s="55">
        <f>IF(C73&lt;&gt;0,VLOOKUP(C73,General!$A$15:$C$514,2,FALSE),0)</f>
        <v>0</v>
      </c>
      <c r="F73" s="55">
        <f>IF(C73&lt;&gt;0,VLOOKUP(C73,General!$A$15:$C$514,3,FALSE),0)</f>
        <v>0</v>
      </c>
      <c r="G73" s="62"/>
      <c r="H73" s="29">
        <f t="shared" si="16"/>
        <v>0</v>
      </c>
      <c r="AJ73" s="23">
        <v>68</v>
      </c>
      <c r="AK73" s="24"/>
      <c r="AL73" s="25">
        <f t="shared" si="28"/>
        <v>0</v>
      </c>
      <c r="AM73" s="26">
        <f t="shared" si="36"/>
        <v>0</v>
      </c>
      <c r="AN73" s="26">
        <f t="shared" si="36"/>
        <v>0</v>
      </c>
      <c r="AO73" s="27">
        <f t="shared" si="36"/>
        <v>0</v>
      </c>
    </row>
    <row r="74" spans="1:41" x14ac:dyDescent="0.35">
      <c r="A74" s="28">
        <v>69</v>
      </c>
      <c r="B74" s="51">
        <f>IF(General!$I$18=1,'Class 1'!D74,'Class 1'!C74)</f>
        <v>0</v>
      </c>
      <c r="C74" s="65"/>
      <c r="D74" s="56"/>
      <c r="E74" s="55">
        <f>IF(C74&lt;&gt;0,VLOOKUP(C74,General!$A$15:$C$514,2,FALSE),0)</f>
        <v>0</v>
      </c>
      <c r="F74" s="55">
        <f>IF(C74&lt;&gt;0,VLOOKUP(C74,General!$A$15:$C$514,3,FALSE),0)</f>
        <v>0</v>
      </c>
      <c r="G74" s="62"/>
      <c r="H74" s="29">
        <f t="shared" si="16"/>
        <v>0</v>
      </c>
      <c r="AJ74" s="23">
        <v>69</v>
      </c>
      <c r="AK74" s="24"/>
      <c r="AL74" s="25">
        <f t="shared" si="28"/>
        <v>0</v>
      </c>
      <c r="AM74" s="26">
        <f t="shared" si="36"/>
        <v>0</v>
      </c>
      <c r="AN74" s="26">
        <f t="shared" si="36"/>
        <v>0</v>
      </c>
      <c r="AO74" s="27">
        <f t="shared" si="36"/>
        <v>0</v>
      </c>
    </row>
    <row r="75" spans="1:41" x14ac:dyDescent="0.35">
      <c r="A75" s="28">
        <v>70</v>
      </c>
      <c r="B75" s="51">
        <f>IF(General!$I$18=1,'Class 1'!D75,'Class 1'!C75)</f>
        <v>0</v>
      </c>
      <c r="C75" s="65"/>
      <c r="D75" s="56"/>
      <c r="E75" s="55">
        <f>IF(C75&lt;&gt;0,VLOOKUP(C75,General!$A$15:$C$514,2,FALSE),0)</f>
        <v>0</v>
      </c>
      <c r="F75" s="55">
        <f>IF(C75&lt;&gt;0,VLOOKUP(C75,General!$A$15:$C$514,3,FALSE),0)</f>
        <v>0</v>
      </c>
      <c r="G75" s="62"/>
      <c r="H75" s="29">
        <f t="shared" si="16"/>
        <v>0</v>
      </c>
      <c r="AJ75" s="23">
        <v>70</v>
      </c>
      <c r="AK75" s="24"/>
      <c r="AL75" s="25">
        <f t="shared" si="28"/>
        <v>0</v>
      </c>
      <c r="AM75" s="26">
        <f t="shared" si="36"/>
        <v>0</v>
      </c>
      <c r="AN75" s="26">
        <f t="shared" si="36"/>
        <v>0</v>
      </c>
      <c r="AO75" s="27">
        <f t="shared" si="36"/>
        <v>0</v>
      </c>
    </row>
    <row r="76" spans="1:41" x14ac:dyDescent="0.35">
      <c r="A76" s="28">
        <v>71</v>
      </c>
      <c r="B76" s="51">
        <f>IF(General!$I$18=1,'Class 1'!D76,'Class 1'!C76)</f>
        <v>0</v>
      </c>
      <c r="C76" s="65"/>
      <c r="D76" s="56"/>
      <c r="E76" s="55">
        <f>IF(C76&lt;&gt;0,VLOOKUP(C76,General!$A$15:$C$514,2,FALSE),0)</f>
        <v>0</v>
      </c>
      <c r="F76" s="55">
        <f>IF(C76&lt;&gt;0,VLOOKUP(C76,General!$A$15:$C$514,3,FALSE),0)</f>
        <v>0</v>
      </c>
      <c r="G76" s="62"/>
      <c r="H76" s="29">
        <f t="shared" si="16"/>
        <v>0</v>
      </c>
      <c r="AJ76" s="23">
        <v>71</v>
      </c>
      <c r="AK76" s="24"/>
      <c r="AL76" s="25">
        <f t="shared" si="28"/>
        <v>0</v>
      </c>
      <c r="AM76" s="26">
        <f t="shared" si="36"/>
        <v>0</v>
      </c>
      <c r="AN76" s="26">
        <f t="shared" si="36"/>
        <v>0</v>
      </c>
      <c r="AO76" s="27">
        <f t="shared" si="36"/>
        <v>0</v>
      </c>
    </row>
    <row r="77" spans="1:41" x14ac:dyDescent="0.35">
      <c r="A77" s="28">
        <v>72</v>
      </c>
      <c r="B77" s="51">
        <f>IF(General!$I$18=1,'Class 1'!D77,'Class 1'!C77)</f>
        <v>0</v>
      </c>
      <c r="C77" s="65"/>
      <c r="D77" s="56"/>
      <c r="E77" s="55">
        <f>IF(C77&lt;&gt;0,VLOOKUP(C77,General!$A$15:$C$514,2,FALSE),0)</f>
        <v>0</v>
      </c>
      <c r="F77" s="55">
        <f>IF(C77&lt;&gt;0,VLOOKUP(C77,General!$A$15:$C$514,3,FALSE),0)</f>
        <v>0</v>
      </c>
      <c r="G77" s="62"/>
      <c r="H77" s="29">
        <f t="shared" si="16"/>
        <v>0</v>
      </c>
      <c r="AJ77" s="23">
        <v>72</v>
      </c>
      <c r="AK77" s="24"/>
      <c r="AL77" s="25">
        <f t="shared" si="28"/>
        <v>0</v>
      </c>
      <c r="AM77" s="26">
        <f t="shared" si="36"/>
        <v>0</v>
      </c>
      <c r="AN77" s="26">
        <f t="shared" si="36"/>
        <v>0</v>
      </c>
      <c r="AO77" s="27">
        <f t="shared" si="36"/>
        <v>0</v>
      </c>
    </row>
    <row r="78" spans="1:41" x14ac:dyDescent="0.35">
      <c r="A78" s="28">
        <v>73</v>
      </c>
      <c r="B78" s="51">
        <f>IF(General!$I$18=1,'Class 1'!D78,'Class 1'!C78)</f>
        <v>0</v>
      </c>
      <c r="C78" s="65"/>
      <c r="D78" s="56"/>
      <c r="E78" s="55">
        <f>IF(C78&lt;&gt;0,VLOOKUP(C78,General!$A$15:$C$514,2,FALSE),0)</f>
        <v>0</v>
      </c>
      <c r="F78" s="55">
        <f>IF(C78&lt;&gt;0,VLOOKUP(C78,General!$A$15:$C$514,3,FALSE),0)</f>
        <v>0</v>
      </c>
      <c r="G78" s="62"/>
      <c r="H78" s="29">
        <f t="shared" si="16"/>
        <v>0</v>
      </c>
      <c r="AJ78" s="23">
        <v>73</v>
      </c>
      <c r="AK78" s="24"/>
      <c r="AL78" s="25">
        <f t="shared" si="28"/>
        <v>0</v>
      </c>
      <c r="AM78" s="26">
        <f t="shared" si="36"/>
        <v>0</v>
      </c>
      <c r="AN78" s="26">
        <f t="shared" si="36"/>
        <v>0</v>
      </c>
      <c r="AO78" s="27">
        <f t="shared" si="36"/>
        <v>0</v>
      </c>
    </row>
    <row r="79" spans="1:41" x14ac:dyDescent="0.35">
      <c r="A79" s="28">
        <v>74</v>
      </c>
      <c r="B79" s="51">
        <f>IF(General!$I$18=1,'Class 1'!D79,'Class 1'!C79)</f>
        <v>0</v>
      </c>
      <c r="C79" s="65"/>
      <c r="D79" s="56"/>
      <c r="E79" s="55">
        <f>IF(C79&lt;&gt;0,VLOOKUP(C79,General!$A$15:$C$514,2,FALSE),0)</f>
        <v>0</v>
      </c>
      <c r="F79" s="55">
        <f>IF(C79&lt;&gt;0,VLOOKUP(C79,General!$A$15:$C$514,3,FALSE),0)</f>
        <v>0</v>
      </c>
      <c r="G79" s="62"/>
      <c r="H79" s="29">
        <f t="shared" si="16"/>
        <v>0</v>
      </c>
      <c r="AJ79" s="23">
        <v>74</v>
      </c>
      <c r="AK79" s="24"/>
      <c r="AL79" s="25">
        <f t="shared" si="28"/>
        <v>0</v>
      </c>
      <c r="AM79" s="26">
        <f t="shared" si="36"/>
        <v>0</v>
      </c>
      <c r="AN79" s="26">
        <f t="shared" si="36"/>
        <v>0</v>
      </c>
      <c r="AO79" s="27">
        <f t="shared" si="36"/>
        <v>0</v>
      </c>
    </row>
    <row r="80" spans="1:41" x14ac:dyDescent="0.35">
      <c r="A80" s="28">
        <v>75</v>
      </c>
      <c r="B80" s="51">
        <f>IF(General!$I$18=1,'Class 1'!D80,'Class 1'!C80)</f>
        <v>0</v>
      </c>
      <c r="C80" s="65"/>
      <c r="D80" s="56"/>
      <c r="E80" s="55">
        <f>IF(C80&lt;&gt;0,VLOOKUP(C80,General!$A$15:$C$514,2,FALSE),0)</f>
        <v>0</v>
      </c>
      <c r="F80" s="55">
        <f>IF(C80&lt;&gt;0,VLOOKUP(C80,General!$A$15:$C$514,3,FALSE),0)</f>
        <v>0</v>
      </c>
      <c r="G80" s="62"/>
      <c r="H80" s="29">
        <f t="shared" si="16"/>
        <v>0</v>
      </c>
      <c r="AJ80" s="23">
        <v>75</v>
      </c>
      <c r="AK80" s="24"/>
      <c r="AL80" s="25">
        <f t="shared" si="28"/>
        <v>0</v>
      </c>
      <c r="AM80" s="26">
        <f t="shared" si="36"/>
        <v>0</v>
      </c>
      <c r="AN80" s="26">
        <f t="shared" si="36"/>
        <v>0</v>
      </c>
      <c r="AO80" s="27">
        <f t="shared" si="36"/>
        <v>0</v>
      </c>
    </row>
    <row r="81" spans="1:41" x14ac:dyDescent="0.35">
      <c r="A81" s="28">
        <v>76</v>
      </c>
      <c r="B81" s="51">
        <f>IF(General!$I$18=1,'Class 1'!D81,'Class 1'!C81)</f>
        <v>0</v>
      </c>
      <c r="C81" s="65"/>
      <c r="D81" s="56"/>
      <c r="E81" s="55">
        <f>IF(C81&lt;&gt;0,VLOOKUP(C81,General!$A$15:$C$514,2,FALSE),0)</f>
        <v>0</v>
      </c>
      <c r="F81" s="55">
        <f>IF(C81&lt;&gt;0,VLOOKUP(C81,General!$A$15:$C$514,3,FALSE),0)</f>
        <v>0</v>
      </c>
      <c r="G81" s="62"/>
      <c r="H81" s="29">
        <f t="shared" si="16"/>
        <v>0</v>
      </c>
      <c r="AJ81" s="23">
        <v>76</v>
      </c>
      <c r="AK81" s="24"/>
      <c r="AL81" s="25">
        <f t="shared" si="28"/>
        <v>0</v>
      </c>
      <c r="AM81" s="26">
        <f t="shared" si="36"/>
        <v>0</v>
      </c>
      <c r="AN81" s="26">
        <f t="shared" si="36"/>
        <v>0</v>
      </c>
      <c r="AO81" s="27">
        <f t="shared" si="36"/>
        <v>0</v>
      </c>
    </row>
    <row r="82" spans="1:41" x14ac:dyDescent="0.35">
      <c r="A82" s="28">
        <v>77</v>
      </c>
      <c r="B82" s="51">
        <f>IF(General!$I$18=1,'Class 1'!D82,'Class 1'!C82)</f>
        <v>0</v>
      </c>
      <c r="C82" s="65"/>
      <c r="D82" s="56"/>
      <c r="E82" s="55">
        <f>IF(C82&lt;&gt;0,VLOOKUP(C82,General!$A$15:$C$514,2,FALSE),0)</f>
        <v>0</v>
      </c>
      <c r="F82" s="55">
        <f>IF(C82&lt;&gt;0,VLOOKUP(C82,General!$A$15:$C$514,3,FALSE),0)</f>
        <v>0</v>
      </c>
      <c r="G82" s="62"/>
      <c r="H82" s="29">
        <f t="shared" si="16"/>
        <v>0</v>
      </c>
      <c r="AJ82" s="23">
        <v>77</v>
      </c>
      <c r="AK82" s="24"/>
      <c r="AL82" s="25">
        <f t="shared" si="28"/>
        <v>0</v>
      </c>
      <c r="AM82" s="26">
        <f t="shared" si="36"/>
        <v>0</v>
      </c>
      <c r="AN82" s="26">
        <f t="shared" si="36"/>
        <v>0</v>
      </c>
      <c r="AO82" s="27">
        <f t="shared" si="36"/>
        <v>0</v>
      </c>
    </row>
    <row r="83" spans="1:41" x14ac:dyDescent="0.35">
      <c r="A83" s="28">
        <v>78</v>
      </c>
      <c r="B83" s="51">
        <f>IF(General!$I$18=1,'Class 1'!D83,'Class 1'!C83)</f>
        <v>0</v>
      </c>
      <c r="C83" s="65"/>
      <c r="D83" s="56"/>
      <c r="E83" s="55">
        <f>IF(C83&lt;&gt;0,VLOOKUP(C83,General!$A$15:$C$514,2,FALSE),0)</f>
        <v>0</v>
      </c>
      <c r="F83" s="55">
        <f>IF(C83&lt;&gt;0,VLOOKUP(C83,General!$A$15:$C$514,3,FALSE),0)</f>
        <v>0</v>
      </c>
      <c r="G83" s="62"/>
      <c r="H83" s="29">
        <f t="shared" si="16"/>
        <v>0</v>
      </c>
      <c r="AJ83" s="23">
        <v>78</v>
      </c>
      <c r="AK83" s="24"/>
      <c r="AL83" s="25">
        <f t="shared" si="28"/>
        <v>0</v>
      </c>
      <c r="AM83" s="26">
        <f t="shared" si="36"/>
        <v>0</v>
      </c>
      <c r="AN83" s="26">
        <f t="shared" si="36"/>
        <v>0</v>
      </c>
      <c r="AO83" s="27">
        <f t="shared" si="36"/>
        <v>0</v>
      </c>
    </row>
    <row r="84" spans="1:41" x14ac:dyDescent="0.35">
      <c r="A84" s="28">
        <v>79</v>
      </c>
      <c r="B84" s="51">
        <f>IF(General!$I$18=1,'Class 1'!D84,'Class 1'!C84)</f>
        <v>0</v>
      </c>
      <c r="C84" s="65"/>
      <c r="D84" s="56"/>
      <c r="E84" s="55">
        <f>IF(C84&lt;&gt;0,VLOOKUP(C84,General!$A$15:$C$514,2,FALSE),0)</f>
        <v>0</v>
      </c>
      <c r="F84" s="55">
        <f>IF(C84&lt;&gt;0,VLOOKUP(C84,General!$A$15:$C$514,3,FALSE),0)</f>
        <v>0</v>
      </c>
      <c r="G84" s="62"/>
      <c r="H84" s="29">
        <f t="shared" si="16"/>
        <v>0</v>
      </c>
      <c r="AJ84" s="23">
        <v>79</v>
      </c>
      <c r="AK84" s="24"/>
      <c r="AL84" s="25">
        <f t="shared" si="28"/>
        <v>0</v>
      </c>
      <c r="AM84" s="26">
        <f t="shared" si="36"/>
        <v>0</v>
      </c>
      <c r="AN84" s="26">
        <f t="shared" si="36"/>
        <v>0</v>
      </c>
      <c r="AO84" s="27">
        <f t="shared" si="36"/>
        <v>0</v>
      </c>
    </row>
    <row r="85" spans="1:41" x14ac:dyDescent="0.35">
      <c r="A85" s="28">
        <v>80</v>
      </c>
      <c r="B85" s="51">
        <f>IF(General!$I$18=1,'Class 1'!D85,'Class 1'!C85)</f>
        <v>0</v>
      </c>
      <c r="C85" s="65"/>
      <c r="D85" s="56"/>
      <c r="E85" s="55">
        <f>IF(C85&lt;&gt;0,VLOOKUP(C85,General!$A$15:$C$514,2,FALSE),0)</f>
        <v>0</v>
      </c>
      <c r="F85" s="55">
        <f>IF(C85&lt;&gt;0,VLOOKUP(C85,General!$A$15:$C$514,3,FALSE),0)</f>
        <v>0</v>
      </c>
      <c r="G85" s="62"/>
      <c r="H85" s="29">
        <f t="shared" ref="H85:H105" si="37">IF(G85&gt;0,G85-G$6,0)</f>
        <v>0</v>
      </c>
      <c r="AJ85" s="23">
        <v>80</v>
      </c>
      <c r="AK85" s="24"/>
      <c r="AL85" s="25">
        <f t="shared" si="28"/>
        <v>0</v>
      </c>
      <c r="AM85" s="26">
        <f t="shared" si="36"/>
        <v>0</v>
      </c>
      <c r="AN85" s="26">
        <f t="shared" si="36"/>
        <v>0</v>
      </c>
      <c r="AO85" s="27">
        <f t="shared" si="36"/>
        <v>0</v>
      </c>
    </row>
    <row r="86" spans="1:41" x14ac:dyDescent="0.35">
      <c r="A86" s="28">
        <v>81</v>
      </c>
      <c r="B86" s="51">
        <f>IF(General!$I$18=1,'Class 1'!D86,'Class 1'!C86)</f>
        <v>0</v>
      </c>
      <c r="C86" s="65"/>
      <c r="D86" s="56"/>
      <c r="E86" s="55">
        <f>IF(C86&lt;&gt;0,VLOOKUP(C86,General!$A$15:$C$514,2,FALSE),0)</f>
        <v>0</v>
      </c>
      <c r="F86" s="55">
        <f>IF(C86&lt;&gt;0,VLOOKUP(C86,General!$A$15:$C$514,3,FALSE),0)</f>
        <v>0</v>
      </c>
      <c r="G86" s="62"/>
      <c r="H86" s="29">
        <f t="shared" si="37"/>
        <v>0</v>
      </c>
      <c r="AJ86" s="23">
        <v>81</v>
      </c>
      <c r="AK86" s="24"/>
      <c r="AL86" s="25">
        <f t="shared" si="28"/>
        <v>0</v>
      </c>
      <c r="AM86" s="26">
        <f t="shared" si="36"/>
        <v>0</v>
      </c>
      <c r="AN86" s="26">
        <f t="shared" si="36"/>
        <v>0</v>
      </c>
      <c r="AO86" s="27">
        <f t="shared" si="36"/>
        <v>0</v>
      </c>
    </row>
    <row r="87" spans="1:41" x14ac:dyDescent="0.35">
      <c r="A87" s="28">
        <v>82</v>
      </c>
      <c r="B87" s="51">
        <f>IF(General!$I$18=1,'Class 1'!D87,'Class 1'!C87)</f>
        <v>0</v>
      </c>
      <c r="C87" s="65"/>
      <c r="D87" s="56"/>
      <c r="E87" s="55">
        <f>IF(C87&lt;&gt;0,VLOOKUP(C87,General!$A$15:$C$514,2,FALSE),0)</f>
        <v>0</v>
      </c>
      <c r="F87" s="55">
        <f>IF(C87&lt;&gt;0,VLOOKUP(C87,General!$A$15:$C$514,3,FALSE),0)</f>
        <v>0</v>
      </c>
      <c r="G87" s="62"/>
      <c r="H87" s="29">
        <f t="shared" si="37"/>
        <v>0</v>
      </c>
      <c r="AJ87" s="23">
        <v>82</v>
      </c>
      <c r="AK87" s="24"/>
      <c r="AL87" s="25">
        <f t="shared" si="28"/>
        <v>0</v>
      </c>
      <c r="AM87" s="26">
        <f t="shared" si="36"/>
        <v>0</v>
      </c>
      <c r="AN87" s="26">
        <f t="shared" si="36"/>
        <v>0</v>
      </c>
      <c r="AO87" s="27">
        <f t="shared" si="36"/>
        <v>0</v>
      </c>
    </row>
    <row r="88" spans="1:41" x14ac:dyDescent="0.35">
      <c r="A88" s="28">
        <v>83</v>
      </c>
      <c r="B88" s="51">
        <f>IF(General!$I$18=1,'Class 1'!D88,'Class 1'!C88)</f>
        <v>0</v>
      </c>
      <c r="C88" s="65"/>
      <c r="D88" s="56"/>
      <c r="E88" s="55">
        <f>IF(C88&lt;&gt;0,VLOOKUP(C88,General!$A$15:$C$514,2,FALSE),0)</f>
        <v>0</v>
      </c>
      <c r="F88" s="55">
        <f>IF(C88&lt;&gt;0,VLOOKUP(C88,General!$A$15:$C$514,3,FALSE),0)</f>
        <v>0</v>
      </c>
      <c r="G88" s="62"/>
      <c r="H88" s="29">
        <f t="shared" si="37"/>
        <v>0</v>
      </c>
      <c r="AJ88" s="23">
        <v>83</v>
      </c>
      <c r="AK88" s="24"/>
      <c r="AL88" s="25">
        <f t="shared" si="28"/>
        <v>0</v>
      </c>
      <c r="AM88" s="26">
        <f t="shared" si="36"/>
        <v>0</v>
      </c>
      <c r="AN88" s="26">
        <f t="shared" si="36"/>
        <v>0</v>
      </c>
      <c r="AO88" s="27">
        <f t="shared" si="36"/>
        <v>0</v>
      </c>
    </row>
    <row r="89" spans="1:41" x14ac:dyDescent="0.35">
      <c r="A89" s="28">
        <v>84</v>
      </c>
      <c r="B89" s="51">
        <f>IF(General!$I$18=1,'Class 1'!D89,'Class 1'!C89)</f>
        <v>0</v>
      </c>
      <c r="C89" s="65"/>
      <c r="D89" s="56"/>
      <c r="E89" s="55">
        <f>IF(C89&lt;&gt;0,VLOOKUP(C89,General!$A$15:$C$514,2,FALSE),0)</f>
        <v>0</v>
      </c>
      <c r="F89" s="55">
        <f>IF(C89&lt;&gt;0,VLOOKUP(C89,General!$A$15:$C$514,3,FALSE),0)</f>
        <v>0</v>
      </c>
      <c r="G89" s="62"/>
      <c r="H89" s="29">
        <f t="shared" si="37"/>
        <v>0</v>
      </c>
      <c r="AJ89" s="23">
        <v>84</v>
      </c>
      <c r="AK89" s="24"/>
      <c r="AL89" s="25">
        <f t="shared" si="28"/>
        <v>0</v>
      </c>
      <c r="AM89" s="26">
        <f t="shared" si="36"/>
        <v>0</v>
      </c>
      <c r="AN89" s="26">
        <f t="shared" si="36"/>
        <v>0</v>
      </c>
      <c r="AO89" s="27">
        <f t="shared" si="36"/>
        <v>0</v>
      </c>
    </row>
    <row r="90" spans="1:41" x14ac:dyDescent="0.35">
      <c r="A90" s="28">
        <v>85</v>
      </c>
      <c r="B90" s="51">
        <f>IF(General!$I$18=1,'Class 1'!D90,'Class 1'!C90)</f>
        <v>0</v>
      </c>
      <c r="C90" s="65"/>
      <c r="D90" s="56"/>
      <c r="E90" s="55">
        <f>IF(C90&lt;&gt;0,VLOOKUP(C90,General!$A$15:$C$514,2,FALSE),0)</f>
        <v>0</v>
      </c>
      <c r="F90" s="55">
        <f>IF(C90&lt;&gt;0,VLOOKUP(C90,General!$A$15:$C$514,3,FALSE),0)</f>
        <v>0</v>
      </c>
      <c r="G90" s="62"/>
      <c r="H90" s="29">
        <f t="shared" si="37"/>
        <v>0</v>
      </c>
      <c r="AJ90" s="23">
        <v>85</v>
      </c>
      <c r="AK90" s="24"/>
      <c r="AL90" s="25">
        <f t="shared" si="28"/>
        <v>0</v>
      </c>
      <c r="AM90" s="26">
        <f t="shared" si="36"/>
        <v>0</v>
      </c>
      <c r="AN90" s="26">
        <f t="shared" si="36"/>
        <v>0</v>
      </c>
      <c r="AO90" s="27">
        <f t="shared" si="36"/>
        <v>0</v>
      </c>
    </row>
    <row r="91" spans="1:41" x14ac:dyDescent="0.35">
      <c r="A91" s="28">
        <v>86</v>
      </c>
      <c r="B91" s="51">
        <f>IF(General!$I$18=1,'Class 1'!D91,'Class 1'!C91)</f>
        <v>0</v>
      </c>
      <c r="C91" s="65"/>
      <c r="D91" s="56"/>
      <c r="E91" s="55">
        <f>IF(C91&lt;&gt;0,VLOOKUP(C91,General!$A$15:$C$514,2,FALSE),0)</f>
        <v>0</v>
      </c>
      <c r="F91" s="55">
        <f>IF(C91&lt;&gt;0,VLOOKUP(C91,General!$A$15:$C$514,3,FALSE),0)</f>
        <v>0</v>
      </c>
      <c r="G91" s="62"/>
      <c r="H91" s="29">
        <f t="shared" si="37"/>
        <v>0</v>
      </c>
      <c r="AJ91" s="23">
        <v>86</v>
      </c>
      <c r="AK91" s="24"/>
      <c r="AL91" s="25">
        <f t="shared" si="28"/>
        <v>0</v>
      </c>
      <c r="AM91" s="26">
        <f t="shared" si="36"/>
        <v>0</v>
      </c>
      <c r="AN91" s="26">
        <f t="shared" si="36"/>
        <v>0</v>
      </c>
      <c r="AO91" s="27">
        <f t="shared" si="36"/>
        <v>0</v>
      </c>
    </row>
    <row r="92" spans="1:41" x14ac:dyDescent="0.35">
      <c r="A92" s="28">
        <v>87</v>
      </c>
      <c r="B92" s="51">
        <f>IF(General!$I$18=1,'Class 1'!D92,'Class 1'!C92)</f>
        <v>0</v>
      </c>
      <c r="C92" s="65"/>
      <c r="D92" s="56"/>
      <c r="E92" s="55">
        <f>IF(C92&lt;&gt;0,VLOOKUP(C92,General!$A$15:$C$514,2,FALSE),0)</f>
        <v>0</v>
      </c>
      <c r="F92" s="55">
        <f>IF(C92&lt;&gt;0,VLOOKUP(C92,General!$A$15:$C$514,3,FALSE),0)</f>
        <v>0</v>
      </c>
      <c r="G92" s="62"/>
      <c r="H92" s="29">
        <f t="shared" si="37"/>
        <v>0</v>
      </c>
      <c r="AJ92" s="23">
        <v>87</v>
      </c>
      <c r="AK92" s="24"/>
      <c r="AL92" s="25">
        <f t="shared" si="28"/>
        <v>0</v>
      </c>
      <c r="AM92" s="26">
        <f t="shared" si="36"/>
        <v>0</v>
      </c>
      <c r="AN92" s="26">
        <f t="shared" si="36"/>
        <v>0</v>
      </c>
      <c r="AO92" s="27">
        <f t="shared" si="36"/>
        <v>0</v>
      </c>
    </row>
    <row r="93" spans="1:41" x14ac:dyDescent="0.35">
      <c r="A93" s="28">
        <v>88</v>
      </c>
      <c r="B93" s="51">
        <f>IF(General!$I$18=1,'Class 1'!D93,'Class 1'!C93)</f>
        <v>0</v>
      </c>
      <c r="C93" s="65"/>
      <c r="D93" s="56"/>
      <c r="E93" s="55">
        <f>IF(C93&lt;&gt;0,VLOOKUP(C93,General!$A$15:$C$514,2,FALSE),0)</f>
        <v>0</v>
      </c>
      <c r="F93" s="55">
        <f>IF(C93&lt;&gt;0,VLOOKUP(C93,General!$A$15:$C$514,3,FALSE),0)</f>
        <v>0</v>
      </c>
      <c r="G93" s="62"/>
      <c r="H93" s="29">
        <f t="shared" si="37"/>
        <v>0</v>
      </c>
      <c r="AJ93" s="23">
        <v>88</v>
      </c>
      <c r="AK93" s="24"/>
      <c r="AL93" s="25">
        <f t="shared" si="28"/>
        <v>0</v>
      </c>
      <c r="AM93" s="26">
        <f t="shared" si="36"/>
        <v>0</v>
      </c>
      <c r="AN93" s="26">
        <f t="shared" si="36"/>
        <v>0</v>
      </c>
      <c r="AO93" s="27">
        <f t="shared" si="36"/>
        <v>0</v>
      </c>
    </row>
    <row r="94" spans="1:41" x14ac:dyDescent="0.35">
      <c r="A94" s="28">
        <v>89</v>
      </c>
      <c r="B94" s="51">
        <f>IF(General!$I$18=1,'Class 1'!D94,'Class 1'!C94)</f>
        <v>0</v>
      </c>
      <c r="C94" s="65"/>
      <c r="D94" s="56"/>
      <c r="E94" s="55">
        <f>IF(C94&lt;&gt;0,VLOOKUP(C94,General!$A$15:$C$514,2,FALSE),0)</f>
        <v>0</v>
      </c>
      <c r="F94" s="55">
        <f>IF(C94&lt;&gt;0,VLOOKUP(C94,General!$A$15:$C$514,3,FALSE),0)</f>
        <v>0</v>
      </c>
      <c r="G94" s="62"/>
      <c r="H94" s="29">
        <f t="shared" si="37"/>
        <v>0</v>
      </c>
      <c r="AJ94" s="23">
        <v>89</v>
      </c>
      <c r="AK94" s="24"/>
      <c r="AL94" s="25">
        <f t="shared" si="28"/>
        <v>0</v>
      </c>
      <c r="AM94" s="26">
        <f t="shared" si="36"/>
        <v>0</v>
      </c>
      <c r="AN94" s="26">
        <f t="shared" si="36"/>
        <v>0</v>
      </c>
      <c r="AO94" s="27">
        <f t="shared" si="36"/>
        <v>0</v>
      </c>
    </row>
    <row r="95" spans="1:41" x14ac:dyDescent="0.35">
      <c r="A95" s="28">
        <v>90</v>
      </c>
      <c r="B95" s="51">
        <f>IF(General!$I$18=1,'Class 1'!D95,'Class 1'!C95)</f>
        <v>0</v>
      </c>
      <c r="C95" s="65"/>
      <c r="D95" s="56"/>
      <c r="E95" s="55">
        <f>IF(C95&lt;&gt;0,VLOOKUP(C95,General!$A$15:$C$514,2,FALSE),0)</f>
        <v>0</v>
      </c>
      <c r="F95" s="55">
        <f>IF(C95&lt;&gt;0,VLOOKUP(C95,General!$A$15:$C$514,3,FALSE),0)</f>
        <v>0</v>
      </c>
      <c r="G95" s="62"/>
      <c r="H95" s="29">
        <f t="shared" si="37"/>
        <v>0</v>
      </c>
      <c r="AJ95" s="23">
        <v>90</v>
      </c>
      <c r="AK95" s="24"/>
      <c r="AL95" s="25">
        <f t="shared" si="28"/>
        <v>0</v>
      </c>
      <c r="AM95" s="26">
        <f t="shared" si="36"/>
        <v>0</v>
      </c>
      <c r="AN95" s="26">
        <f t="shared" si="36"/>
        <v>0</v>
      </c>
      <c r="AO95" s="27">
        <f t="shared" si="36"/>
        <v>0</v>
      </c>
    </row>
    <row r="96" spans="1:41" x14ac:dyDescent="0.35">
      <c r="A96" s="28">
        <v>91</v>
      </c>
      <c r="B96" s="51">
        <f>IF(General!$I$18=1,'Class 1'!D96,'Class 1'!C96)</f>
        <v>0</v>
      </c>
      <c r="C96" s="65"/>
      <c r="D96" s="56"/>
      <c r="E96" s="55">
        <f>IF(C96&lt;&gt;0,VLOOKUP(C96,General!$A$15:$C$514,2,FALSE),0)</f>
        <v>0</v>
      </c>
      <c r="F96" s="55">
        <f>IF(C96&lt;&gt;0,VLOOKUP(C96,General!$A$15:$C$514,3,FALSE),0)</f>
        <v>0</v>
      </c>
      <c r="G96" s="62"/>
      <c r="H96" s="29">
        <f t="shared" si="37"/>
        <v>0</v>
      </c>
      <c r="AJ96" s="23">
        <v>91</v>
      </c>
      <c r="AK96" s="24"/>
      <c r="AL96" s="25">
        <f t="shared" si="28"/>
        <v>0</v>
      </c>
      <c r="AM96" s="26">
        <f t="shared" si="36"/>
        <v>0</v>
      </c>
      <c r="AN96" s="26">
        <f t="shared" si="36"/>
        <v>0</v>
      </c>
      <c r="AO96" s="27">
        <f t="shared" si="36"/>
        <v>0</v>
      </c>
    </row>
    <row r="97" spans="1:41" x14ac:dyDescent="0.35">
      <c r="A97" s="28">
        <v>92</v>
      </c>
      <c r="B97" s="51">
        <f>IF(General!$I$18=1,'Class 1'!D97,'Class 1'!C97)</f>
        <v>0</v>
      </c>
      <c r="C97" s="65"/>
      <c r="D97" s="56"/>
      <c r="E97" s="55">
        <f>IF(C97&lt;&gt;0,VLOOKUP(C97,General!$A$15:$C$514,2,FALSE),0)</f>
        <v>0</v>
      </c>
      <c r="F97" s="55">
        <f>IF(C97&lt;&gt;0,VLOOKUP(C97,General!$A$15:$C$514,3,FALSE),0)</f>
        <v>0</v>
      </c>
      <c r="G97" s="62"/>
      <c r="H97" s="29">
        <f t="shared" si="37"/>
        <v>0</v>
      </c>
      <c r="AJ97" s="23">
        <v>92</v>
      </c>
      <c r="AK97" s="24"/>
      <c r="AL97" s="25">
        <f t="shared" si="28"/>
        <v>0</v>
      </c>
      <c r="AM97" s="26">
        <f t="shared" si="36"/>
        <v>0</v>
      </c>
      <c r="AN97" s="26">
        <f t="shared" si="36"/>
        <v>0</v>
      </c>
      <c r="AO97" s="27">
        <f t="shared" si="36"/>
        <v>0</v>
      </c>
    </row>
    <row r="98" spans="1:41" x14ac:dyDescent="0.35">
      <c r="A98" s="28">
        <v>93</v>
      </c>
      <c r="B98" s="51">
        <f>IF(General!$I$18=1,'Class 1'!D98,'Class 1'!C98)</f>
        <v>0</v>
      </c>
      <c r="C98" s="65"/>
      <c r="D98" s="56"/>
      <c r="E98" s="55">
        <f>IF(C98&lt;&gt;0,VLOOKUP(C98,General!$A$15:$C$514,2,FALSE),0)</f>
        <v>0</v>
      </c>
      <c r="F98" s="55">
        <f>IF(C98&lt;&gt;0,VLOOKUP(C98,General!$A$15:$C$514,3,FALSE),0)</f>
        <v>0</v>
      </c>
      <c r="G98" s="62"/>
      <c r="H98" s="29">
        <f t="shared" si="37"/>
        <v>0</v>
      </c>
      <c r="AJ98" s="23">
        <v>93</v>
      </c>
      <c r="AK98" s="24"/>
      <c r="AL98" s="25">
        <f t="shared" si="28"/>
        <v>0</v>
      </c>
      <c r="AM98" s="26">
        <f t="shared" si="36"/>
        <v>0</v>
      </c>
      <c r="AN98" s="26">
        <f t="shared" si="36"/>
        <v>0</v>
      </c>
      <c r="AO98" s="27">
        <f t="shared" si="36"/>
        <v>0</v>
      </c>
    </row>
    <row r="99" spans="1:41" x14ac:dyDescent="0.35">
      <c r="A99" s="28">
        <v>94</v>
      </c>
      <c r="B99" s="51">
        <f>IF(General!$I$18=1,'Class 1'!D99,'Class 1'!C99)</f>
        <v>0</v>
      </c>
      <c r="C99" s="65"/>
      <c r="D99" s="56"/>
      <c r="E99" s="55">
        <f>IF(C99&lt;&gt;0,VLOOKUP(C99,General!$A$15:$C$514,2,FALSE),0)</f>
        <v>0</v>
      </c>
      <c r="F99" s="55">
        <f>IF(C99&lt;&gt;0,VLOOKUP(C99,General!$A$15:$C$514,3,FALSE),0)</f>
        <v>0</v>
      </c>
      <c r="G99" s="62"/>
      <c r="H99" s="29">
        <f t="shared" si="37"/>
        <v>0</v>
      </c>
      <c r="AJ99" s="23">
        <v>94</v>
      </c>
      <c r="AK99" s="24"/>
      <c r="AL99" s="25">
        <f t="shared" si="28"/>
        <v>0</v>
      </c>
      <c r="AM99" s="26">
        <f t="shared" si="36"/>
        <v>0</v>
      </c>
      <c r="AN99" s="26">
        <f t="shared" si="36"/>
        <v>0</v>
      </c>
      <c r="AO99" s="27">
        <f t="shared" si="36"/>
        <v>0</v>
      </c>
    </row>
    <row r="100" spans="1:41" x14ac:dyDescent="0.35">
      <c r="A100" s="28">
        <v>95</v>
      </c>
      <c r="B100" s="51">
        <f>IF(General!$I$18=1,'Class 1'!D100,'Class 1'!C100)</f>
        <v>0</v>
      </c>
      <c r="C100" s="65"/>
      <c r="D100" s="56"/>
      <c r="E100" s="55">
        <f>IF(C100&lt;&gt;0,VLOOKUP(C100,General!$A$15:$C$514,2,FALSE),0)</f>
        <v>0</v>
      </c>
      <c r="F100" s="55">
        <f>IF(C100&lt;&gt;0,VLOOKUP(C100,General!$A$15:$C$514,3,FALSE),0)</f>
        <v>0</v>
      </c>
      <c r="G100" s="62"/>
      <c r="H100" s="29">
        <f t="shared" si="37"/>
        <v>0</v>
      </c>
      <c r="AJ100" s="23">
        <v>95</v>
      </c>
      <c r="AK100" s="24"/>
      <c r="AL100" s="25">
        <f t="shared" ref="AL100:AL105" si="38">IF(B100&gt;0,B100,0)</f>
        <v>0</v>
      </c>
      <c r="AM100" s="26">
        <f t="shared" ref="AM100:AO105" si="39">E100</f>
        <v>0</v>
      </c>
      <c r="AN100" s="26">
        <f t="shared" si="39"/>
        <v>0</v>
      </c>
      <c r="AO100" s="27">
        <f t="shared" si="39"/>
        <v>0</v>
      </c>
    </row>
    <row r="101" spans="1:41" x14ac:dyDescent="0.35">
      <c r="A101" s="28">
        <v>96</v>
      </c>
      <c r="B101" s="51">
        <f>IF(General!$I$18=1,'Class 1'!D101,'Class 1'!C101)</f>
        <v>0</v>
      </c>
      <c r="C101" s="65"/>
      <c r="D101" s="56"/>
      <c r="E101" s="55">
        <f>IF(C101&lt;&gt;0,VLOOKUP(C101,General!$A$15:$C$514,2,FALSE),0)</f>
        <v>0</v>
      </c>
      <c r="F101" s="55">
        <f>IF(C101&lt;&gt;0,VLOOKUP(C101,General!$A$15:$C$514,3,FALSE),0)</f>
        <v>0</v>
      </c>
      <c r="G101" s="62"/>
      <c r="H101" s="29">
        <f t="shared" si="37"/>
        <v>0</v>
      </c>
      <c r="AJ101" s="23">
        <v>96</v>
      </c>
      <c r="AK101" s="24"/>
      <c r="AL101" s="25">
        <f t="shared" si="38"/>
        <v>0</v>
      </c>
      <c r="AM101" s="26">
        <f t="shared" si="39"/>
        <v>0</v>
      </c>
      <c r="AN101" s="26">
        <f t="shared" si="39"/>
        <v>0</v>
      </c>
      <c r="AO101" s="27">
        <f t="shared" si="39"/>
        <v>0</v>
      </c>
    </row>
    <row r="102" spans="1:41" x14ac:dyDescent="0.35">
      <c r="A102" s="28">
        <v>97</v>
      </c>
      <c r="B102" s="51">
        <f>IF(General!$I$18=1,'Class 1'!D102,'Class 1'!C102)</f>
        <v>0</v>
      </c>
      <c r="C102" s="65"/>
      <c r="D102" s="56"/>
      <c r="E102" s="55">
        <f>IF(C102&lt;&gt;0,VLOOKUP(C102,General!$A$15:$C$514,2,FALSE),0)</f>
        <v>0</v>
      </c>
      <c r="F102" s="55">
        <f>IF(C102&lt;&gt;0,VLOOKUP(C102,General!$A$15:$C$514,3,FALSE),0)</f>
        <v>0</v>
      </c>
      <c r="G102" s="62"/>
      <c r="H102" s="29">
        <f t="shared" si="37"/>
        <v>0</v>
      </c>
      <c r="AJ102" s="23">
        <v>97</v>
      </c>
      <c r="AK102" s="24"/>
      <c r="AL102" s="25">
        <f t="shared" si="38"/>
        <v>0</v>
      </c>
      <c r="AM102" s="26">
        <f t="shared" si="39"/>
        <v>0</v>
      </c>
      <c r="AN102" s="26">
        <f t="shared" si="39"/>
        <v>0</v>
      </c>
      <c r="AO102" s="27">
        <f t="shared" si="39"/>
        <v>0</v>
      </c>
    </row>
    <row r="103" spans="1:41" x14ac:dyDescent="0.35">
      <c r="A103" s="28">
        <v>98</v>
      </c>
      <c r="B103" s="51">
        <f>IF(General!$I$18=1,'Class 1'!D103,'Class 1'!C103)</f>
        <v>0</v>
      </c>
      <c r="C103" s="65"/>
      <c r="D103" s="56"/>
      <c r="E103" s="55">
        <f>IF(C103&lt;&gt;0,VLOOKUP(C103,General!$A$15:$C$514,2,FALSE),0)</f>
        <v>0</v>
      </c>
      <c r="F103" s="55">
        <f>IF(C103&lt;&gt;0,VLOOKUP(C103,General!$A$15:$C$514,3,FALSE),0)</f>
        <v>0</v>
      </c>
      <c r="G103" s="62"/>
      <c r="H103" s="29">
        <f t="shared" si="37"/>
        <v>0</v>
      </c>
      <c r="AJ103" s="23">
        <v>98</v>
      </c>
      <c r="AK103" s="24"/>
      <c r="AL103" s="25">
        <f t="shared" si="38"/>
        <v>0</v>
      </c>
      <c r="AM103" s="26">
        <f t="shared" si="39"/>
        <v>0</v>
      </c>
      <c r="AN103" s="26">
        <f t="shared" si="39"/>
        <v>0</v>
      </c>
      <c r="AO103" s="27">
        <f t="shared" si="39"/>
        <v>0</v>
      </c>
    </row>
    <row r="104" spans="1:41" x14ac:dyDescent="0.35">
      <c r="A104" s="28">
        <v>99</v>
      </c>
      <c r="B104" s="51">
        <f>IF(General!$I$18=1,'Class 1'!D104,'Class 1'!C104)</f>
        <v>0</v>
      </c>
      <c r="C104" s="65"/>
      <c r="D104" s="56"/>
      <c r="E104" s="55">
        <f>IF(C104&lt;&gt;0,VLOOKUP(C104,General!$A$15:$C$514,2,FALSE),0)</f>
        <v>0</v>
      </c>
      <c r="F104" s="55">
        <f>IF(C104&lt;&gt;0,VLOOKUP(C104,General!$A$15:$C$514,3,FALSE),0)</f>
        <v>0</v>
      </c>
      <c r="G104" s="62"/>
      <c r="H104" s="29">
        <f t="shared" si="37"/>
        <v>0</v>
      </c>
      <c r="AJ104" s="23">
        <v>99</v>
      </c>
      <c r="AK104" s="24"/>
      <c r="AL104" s="25">
        <f t="shared" si="38"/>
        <v>0</v>
      </c>
      <c r="AM104" s="26">
        <f t="shared" si="39"/>
        <v>0</v>
      </c>
      <c r="AN104" s="26">
        <f t="shared" si="39"/>
        <v>0</v>
      </c>
      <c r="AO104" s="27">
        <f t="shared" si="39"/>
        <v>0</v>
      </c>
    </row>
    <row r="105" spans="1:41" x14ac:dyDescent="0.35">
      <c r="A105" s="40">
        <v>100</v>
      </c>
      <c r="B105" s="52">
        <f>IF(General!$I$18=1,'Class 1'!D105,'Class 1'!C105)</f>
        <v>0</v>
      </c>
      <c r="C105" s="66"/>
      <c r="D105" s="57"/>
      <c r="E105" s="55">
        <f>IF(C105&lt;&gt;0,VLOOKUP(C105,General!$A$15:$C$514,2,FALSE),0)</f>
        <v>0</v>
      </c>
      <c r="F105" s="55">
        <f>IF(C105&lt;&gt;0,VLOOKUP(C105,General!$A$15:$C$514,3,FALSE),0)</f>
        <v>0</v>
      </c>
      <c r="G105" s="63"/>
      <c r="H105" s="29">
        <f t="shared" si="37"/>
        <v>0</v>
      </c>
      <c r="AJ105" s="41">
        <v>100</v>
      </c>
      <c r="AK105" s="42"/>
      <c r="AL105" s="43">
        <f t="shared" si="38"/>
        <v>0</v>
      </c>
      <c r="AM105" s="44">
        <f t="shared" si="39"/>
        <v>0</v>
      </c>
      <c r="AN105" s="44">
        <f t="shared" si="39"/>
        <v>0</v>
      </c>
      <c r="AO105" s="27">
        <f t="shared" si="39"/>
        <v>0</v>
      </c>
    </row>
    <row r="106" spans="1:41" x14ac:dyDescent="0.35">
      <c r="C106" s="1">
        <f>COUNTIF(C6:C105,"&gt;0")</f>
        <v>0</v>
      </c>
    </row>
    <row r="110" spans="1:41" x14ac:dyDescent="0.35">
      <c r="K110" s="182" t="s">
        <v>49</v>
      </c>
      <c r="L110" s="182" t="s">
        <v>63</v>
      </c>
      <c r="M110" s="48"/>
      <c r="N110" s="48"/>
      <c r="O110" s="48" t="s">
        <v>62</v>
      </c>
      <c r="P110" s="48"/>
      <c r="Q110" s="48"/>
      <c r="T110" s="182" t="s">
        <v>49</v>
      </c>
      <c r="U110" s="182" t="s">
        <v>50</v>
      </c>
      <c r="V110" s="48"/>
      <c r="W110" s="48"/>
      <c r="X110" s="48" t="s">
        <v>58</v>
      </c>
      <c r="Y110" s="48"/>
      <c r="Z110" s="48"/>
    </row>
    <row r="111" spans="1:41" x14ac:dyDescent="0.35">
      <c r="K111" s="182"/>
      <c r="L111" s="182"/>
      <c r="M111" s="48" t="s">
        <v>53</v>
      </c>
      <c r="N111" s="48" t="s">
        <v>3</v>
      </c>
      <c r="O111" s="48" t="s">
        <v>4</v>
      </c>
      <c r="P111" s="48" t="s">
        <v>54</v>
      </c>
      <c r="Q111" s="48" t="s">
        <v>55</v>
      </c>
      <c r="T111" s="182"/>
      <c r="U111" s="182"/>
      <c r="V111" s="48" t="s">
        <v>53</v>
      </c>
      <c r="W111" s="48" t="s">
        <v>3</v>
      </c>
      <c r="X111" s="48" t="s">
        <v>4</v>
      </c>
      <c r="Y111" s="48" t="s">
        <v>54</v>
      </c>
      <c r="Z111" s="48" t="s">
        <v>55</v>
      </c>
    </row>
    <row r="112" spans="1:41" x14ac:dyDescent="0.35">
      <c r="K112" s="87">
        <f>RANK(P112,P$112:P$116,1)</f>
        <v>1</v>
      </c>
      <c r="L112" s="87">
        <f>RANK(Q112,Q$112:Q$116,1)</f>
        <v>1</v>
      </c>
      <c r="M112" s="87">
        <v>1</v>
      </c>
      <c r="N112" s="87">
        <f>_xlfn.IFNA(VLOOKUP(M112,$M$8:$O$13,2,FALSE),0)</f>
        <v>0</v>
      </c>
      <c r="O112" s="87">
        <f>_xlfn.IFNA(VLOOKUP(N112,$B$6:$E$35,4,FALSE),0)</f>
        <v>0</v>
      </c>
      <c r="P112" s="93">
        <f>IF(N112&gt;0,VLOOKUP(N112,B$6:G$35,6,FALSE),999)</f>
        <v>999</v>
      </c>
      <c r="Q112" s="93">
        <f>IF(N112&gt;0,VLOOKUP(N112,$B$6:$G$35,6,FALSE),Q$145)</f>
        <v>0.12498842592592592</v>
      </c>
      <c r="T112" s="90">
        <f>RANK(Y112,Y$112:Y$115,1)</f>
        <v>1</v>
      </c>
      <c r="U112" s="90"/>
      <c r="V112" s="90">
        <v>1</v>
      </c>
      <c r="W112" s="90">
        <f>_xlfn.IFNA(VLOOKUP(V112,$U$17:$W$22,3,FALSE),0)</f>
        <v>0</v>
      </c>
      <c r="X112" s="91">
        <f t="shared" ref="X112:X123" si="40">VLOOKUP(W112,B$6:E$35,4,FALSE)</f>
        <v>0</v>
      </c>
      <c r="Y112" s="89">
        <f t="shared" ref="Y112:Y123" si="41">IF(W112&gt;0,VLOOKUP(W112,B$6:G$35,6,FALSE),Y$145)</f>
        <v>0.12498842592592592</v>
      </c>
      <c r="Z112" s="92">
        <f>_xlfn.IFNA(VLOOKUP(W112,$W$17:$Y$22,3,FALSE),Z125)</f>
        <v>0</v>
      </c>
    </row>
    <row r="113" spans="10:27" x14ac:dyDescent="0.35">
      <c r="K113" s="87">
        <f t="shared" ref="K113:L116" si="42">RANK(P113,P$112:P$116,1)</f>
        <v>1</v>
      </c>
      <c r="L113" s="87">
        <f t="shared" si="42"/>
        <v>1</v>
      </c>
      <c r="M113" s="87">
        <v>1</v>
      </c>
      <c r="N113" s="87">
        <f>_xlfn.IFNA(VLOOKUP($M113,$M$17:$O$22,2,FALSE),0)</f>
        <v>0</v>
      </c>
      <c r="O113" s="87">
        <f>_xlfn.IFNA(VLOOKUP(N113,$B$6:$E$35,4,FALSE),0)</f>
        <v>0</v>
      </c>
      <c r="P113" s="93">
        <f>IF(N113&gt;0,VLOOKUP(N113,B$6:G$35,6,FALSE),999)</f>
        <v>999</v>
      </c>
      <c r="Q113" s="93">
        <f>IF(N113&gt;0,VLOOKUP(N113,$B$6:$G$35,6,FALSE),Q$145)</f>
        <v>0.12498842592592592</v>
      </c>
      <c r="T113" s="90">
        <f>RANK(Y113,Y$112:Y$115,1)</f>
        <v>1</v>
      </c>
      <c r="U113" s="90"/>
      <c r="V113" s="90">
        <v>2</v>
      </c>
      <c r="W113" s="90">
        <f>_xlfn.IFNA(VLOOKUP(V113,$U$17:$W$22,3,FALSE),0)</f>
        <v>0</v>
      </c>
      <c r="X113" s="91">
        <f t="shared" si="40"/>
        <v>0</v>
      </c>
      <c r="Y113" s="89">
        <f t="shared" si="41"/>
        <v>0.12498842592592592</v>
      </c>
      <c r="Z113" s="92">
        <f t="shared" ref="Z113" si="43">VLOOKUP(W113,$W$17:$Y$22,3,FALSE)</f>
        <v>0</v>
      </c>
    </row>
    <row r="114" spans="10:27" x14ac:dyDescent="0.35">
      <c r="K114" s="87">
        <f t="shared" si="42"/>
        <v>1</v>
      </c>
      <c r="L114" s="87">
        <f t="shared" si="42"/>
        <v>1</v>
      </c>
      <c r="M114" s="87">
        <v>1</v>
      </c>
      <c r="N114" s="87">
        <f>_xlfn.IFNA(VLOOKUP($M114,$M26:$O$31,2,FALSE),0)</f>
        <v>0</v>
      </c>
      <c r="O114" s="87">
        <f>_xlfn.IFNA(VLOOKUP(N114,$B$6:$E$35,4,FALSE),0)</f>
        <v>0</v>
      </c>
      <c r="P114" s="93">
        <f>IF(N114&gt;0,VLOOKUP(N114,B$6:G$35,6,FALSE),999)</f>
        <v>999</v>
      </c>
      <c r="Q114" s="93">
        <f>IF(N114&gt;0,VLOOKUP(N114,$B$6:$G$35,6,FALSE),Q$145)</f>
        <v>0.12498842592592592</v>
      </c>
      <c r="T114" s="90">
        <f>RANK(Y114,Y$112:Y$115,1)</f>
        <v>1</v>
      </c>
      <c r="U114" s="90"/>
      <c r="V114" s="90">
        <v>1</v>
      </c>
      <c r="W114" s="90">
        <f>_xlfn.IFNA(VLOOKUP(V114,$U$35:$W$40,3,FALSE),0)</f>
        <v>0</v>
      </c>
      <c r="X114" s="91">
        <f t="shared" si="40"/>
        <v>0</v>
      </c>
      <c r="Y114" s="89">
        <f t="shared" si="41"/>
        <v>0.12498842592592592</v>
      </c>
      <c r="Z114" s="92">
        <f>VLOOKUP(W114,$W$35:$Y$40,3,FALSE)</f>
        <v>0</v>
      </c>
    </row>
    <row r="115" spans="10:27" x14ac:dyDescent="0.35">
      <c r="K115" s="87">
        <f t="shared" si="42"/>
        <v>1</v>
      </c>
      <c r="L115" s="87">
        <f t="shared" si="42"/>
        <v>1</v>
      </c>
      <c r="M115" s="87">
        <v>2</v>
      </c>
      <c r="N115" s="87">
        <f>_xlfn.IFNA(VLOOKUP(M115,$M$8:$O$13,2,FALSE),0)</f>
        <v>0</v>
      </c>
      <c r="O115" s="87">
        <f>_xlfn.IFNA(VLOOKUP(N115,$B$6:$E$35,4,FALSE),0)</f>
        <v>0</v>
      </c>
      <c r="P115" s="93">
        <f>IF(N115&gt;0,VLOOKUP(N115,B$6:G$35,6,FALSE),999)</f>
        <v>999</v>
      </c>
      <c r="Q115" s="93">
        <f>IF(N115&gt;0,VLOOKUP(N115,$B$6:$G$35,6,FALSE),Q$145)</f>
        <v>0.12498842592592592</v>
      </c>
      <c r="T115" s="90">
        <f>RANK(Y115,Y$112:Y$115,1)</f>
        <v>1</v>
      </c>
      <c r="U115" s="90"/>
      <c r="V115" s="90">
        <v>2</v>
      </c>
      <c r="W115" s="90">
        <f>_xlfn.IFNA(VLOOKUP(V115,$U$35:$W$40,3,FALSE),0)</f>
        <v>0</v>
      </c>
      <c r="X115" s="91">
        <f t="shared" si="40"/>
        <v>0</v>
      </c>
      <c r="Y115" s="89">
        <f t="shared" si="41"/>
        <v>0.12498842592592592</v>
      </c>
      <c r="Z115" s="92">
        <f>VLOOKUP(W115,$W$35:$Y$40,3,FALSE)</f>
        <v>0</v>
      </c>
    </row>
    <row r="116" spans="10:27" x14ac:dyDescent="0.35">
      <c r="K116" s="87">
        <f t="shared" si="42"/>
        <v>1</v>
      </c>
      <c r="L116" s="87">
        <f t="shared" si="42"/>
        <v>1</v>
      </c>
      <c r="M116" s="87">
        <v>2</v>
      </c>
      <c r="N116" s="87">
        <f>_xlfn.IFNA(VLOOKUP($M116,$M$17:$O$22,2,FALSE),0)</f>
        <v>0</v>
      </c>
      <c r="O116" s="87">
        <f>_xlfn.IFNA(VLOOKUP(N116,$B$6:$E$35,4,FALSE),0)</f>
        <v>0</v>
      </c>
      <c r="P116" s="93">
        <f>IF(N116&gt;0,VLOOKUP(N116,B$6:G$35,6,FALSE),999)</f>
        <v>999</v>
      </c>
      <c r="Q116" s="93">
        <f>IF(N116&gt;0,VLOOKUP(N116,$B$6:$G$35,6,FALSE),Q$145)</f>
        <v>0.12498842592592592</v>
      </c>
      <c r="T116" s="158">
        <f>RANK(Y116,Y$116:Y$117,1)</f>
        <v>1</v>
      </c>
      <c r="U116" s="158">
        <f>IF(Z116&gt;0,RANK(Z116,Z$116:Z$119,1),999)</f>
        <v>999</v>
      </c>
      <c r="V116" s="158">
        <v>3</v>
      </c>
      <c r="W116" s="158">
        <f>_xlfn.IFNA(VLOOKUP(V116,$U$17:$W$22,3,FALSE),0)</f>
        <v>0</v>
      </c>
      <c r="X116" s="159">
        <f t="shared" si="40"/>
        <v>0</v>
      </c>
      <c r="Y116" s="160">
        <f t="shared" si="41"/>
        <v>0.12498842592592592</v>
      </c>
      <c r="Z116" s="98">
        <f>_xlfn.IFNA(VLOOKUP(W116,$W$17:$Y$22,3,FALSE),Z125)</f>
        <v>0</v>
      </c>
      <c r="AA116" s="86" t="str">
        <f>IF(General!T$19=1,IF(U116&lt;3,"LL",0),IF(T116&lt;3,"LL",0))</f>
        <v>LL</v>
      </c>
    </row>
    <row r="117" spans="10:27" x14ac:dyDescent="0.35">
      <c r="K117" s="88" t="e">
        <f>RANK(P117,P$117:P$121,1)</f>
        <v>#VALUE!</v>
      </c>
      <c r="L117" s="88">
        <f>RANK(Q117,Q$117:Q$121,1)</f>
        <v>1</v>
      </c>
      <c r="M117" s="88">
        <v>1</v>
      </c>
      <c r="N117" s="88">
        <f>_xlfn.IFNA(VLOOKUP($M117,$M35:$O$40,2,FALSE),0)</f>
        <v>0</v>
      </c>
      <c r="O117" s="88">
        <f t="shared" ref="O117:O132" si="44">VLOOKUP(N117,$B$6:$E$35,4,FALSE)</f>
        <v>0</v>
      </c>
      <c r="P117" s="94" t="str">
        <f>IF(N117&gt;0,VLOOKUP(N117,B$6:G$35,6,FALSE)," ")</f>
        <v xml:space="preserve"> </v>
      </c>
      <c r="Q117" s="94">
        <f>IF(N117&gt;0,VLOOKUP(N117,$B$6:$G$35,6,FALSE),P$145)</f>
        <v>0</v>
      </c>
      <c r="T117" s="158">
        <f>RANK(Y117,Y$116:Y$117,1)</f>
        <v>1</v>
      </c>
      <c r="U117" s="158">
        <f>IF(Z117&gt;0,RANK(Z117,Z$116:Z$119,1),0)</f>
        <v>0</v>
      </c>
      <c r="V117" s="158">
        <v>3</v>
      </c>
      <c r="W117" s="158">
        <f>_xlfn.IFNA(VLOOKUP(V117,$U$35:$W$40,3,FALSE),0)</f>
        <v>0</v>
      </c>
      <c r="X117" s="159">
        <f t="shared" si="40"/>
        <v>0</v>
      </c>
      <c r="Y117" s="160">
        <f t="shared" si="41"/>
        <v>0.12498842592592592</v>
      </c>
      <c r="Z117" s="98">
        <f>_xlfn.IFNA(VLOOKUP(W117,$W$35:$Y$40,3,FALSE),Z125)</f>
        <v>0</v>
      </c>
      <c r="AA117" s="86" t="str">
        <f>IF(General!T$19=1,IF(U117&lt;3,"LL",0),IF(T117&lt;3,"LL",0))</f>
        <v>LL</v>
      </c>
    </row>
    <row r="118" spans="10:27" x14ac:dyDescent="0.35">
      <c r="K118" s="88" t="e">
        <f>RANK(P118,P$117:P$121,1)</f>
        <v>#VALUE!</v>
      </c>
      <c r="L118" s="88">
        <f>RANK(Q118,Q$117:Q$121,1)</f>
        <v>1</v>
      </c>
      <c r="M118" s="88">
        <v>1</v>
      </c>
      <c r="N118" s="88">
        <f>_xlfn.IFNA(VLOOKUP($M118,$M44:$O$49,2,FALSE),0)</f>
        <v>0</v>
      </c>
      <c r="O118" s="88">
        <f t="shared" si="44"/>
        <v>0</v>
      </c>
      <c r="P118" s="94" t="str">
        <f>IF(N118&gt;0,VLOOKUP(N118,B$6:G$35,6,FALSE)," ")</f>
        <v xml:space="preserve"> </v>
      </c>
      <c r="Q118" s="94">
        <f>IF(N118&gt;0,VLOOKUP(N118,$B$6:$G$35,6,FALSE),P$145)</f>
        <v>0</v>
      </c>
      <c r="T118" s="158"/>
      <c r="U118" s="158">
        <f>IF(Z118&gt;0,RANK(Z118,Z$116:Z$119,1),0)</f>
        <v>0</v>
      </c>
      <c r="V118" s="158">
        <v>4</v>
      </c>
      <c r="W118" s="158">
        <f>_xlfn.IFNA(VLOOKUP(V118,$U$17:$W$22,3,FALSE),0)</f>
        <v>0</v>
      </c>
      <c r="X118" s="159">
        <f t="shared" si="40"/>
        <v>0</v>
      </c>
      <c r="Y118" s="160">
        <f t="shared" si="41"/>
        <v>0.12498842592592592</v>
      </c>
      <c r="Z118" s="98">
        <f>_xlfn.IFNA(VLOOKUP(W118,$W$17:$Y$22,3,FALSE),Z125)</f>
        <v>0</v>
      </c>
      <c r="AA118" s="86" t="b">
        <f>IF(General!$I$19=1,IF(U118&lt;3,"LL",0))</f>
        <v>0</v>
      </c>
    </row>
    <row r="119" spans="10:27" x14ac:dyDescent="0.35">
      <c r="K119" s="88" t="e">
        <f t="shared" ref="K119:L121" si="45">RANK(P119,P$117:P$121,1)</f>
        <v>#VALUE!</v>
      </c>
      <c r="L119" s="88">
        <f t="shared" si="45"/>
        <v>1</v>
      </c>
      <c r="M119" s="88">
        <v>2</v>
      </c>
      <c r="N119" s="88">
        <f>_xlfn.IFNA(VLOOKUP($M119,$M26:$O$31,2,FALSE),0)</f>
        <v>0</v>
      </c>
      <c r="O119" s="88">
        <f t="shared" si="44"/>
        <v>0</v>
      </c>
      <c r="P119" s="94" t="str">
        <f>IF(N119&gt;0,VLOOKUP(N119,B$6:G$35,6,FALSE)," ")</f>
        <v xml:space="preserve"> </v>
      </c>
      <c r="Q119" s="94">
        <f>IF(N119&gt;0,VLOOKUP(N119,$B$6:$G$35,6,FALSE),P$145)</f>
        <v>0</v>
      </c>
      <c r="T119" s="158"/>
      <c r="U119" s="158">
        <f>IF(Z119&gt;0,RANK(Z119,Z$116:Z$119,1),0)</f>
        <v>0</v>
      </c>
      <c r="V119" s="158">
        <v>4</v>
      </c>
      <c r="W119" s="158">
        <f>_xlfn.IFNA(VLOOKUP(V119,$U$35:$W$40,3,FALSE),0)</f>
        <v>0</v>
      </c>
      <c r="X119" s="159">
        <f t="shared" si="40"/>
        <v>0</v>
      </c>
      <c r="Y119" s="160">
        <f t="shared" si="41"/>
        <v>0.12498842592592592</v>
      </c>
      <c r="Z119" s="98">
        <f>_xlfn.IFNA(VLOOKUP(W119,$W$35:$Y$40,3,FALSE),Z125)</f>
        <v>0</v>
      </c>
      <c r="AA119" s="86" t="b">
        <f>IF(General!$I$19=1,IF(U119&lt;3,"LL",0))</f>
        <v>0</v>
      </c>
    </row>
    <row r="120" spans="10:27" x14ac:dyDescent="0.35">
      <c r="K120" s="88" t="e">
        <f t="shared" si="45"/>
        <v>#VALUE!</v>
      </c>
      <c r="L120" s="88">
        <f t="shared" si="45"/>
        <v>1</v>
      </c>
      <c r="M120" s="88">
        <v>2</v>
      </c>
      <c r="N120" s="88">
        <f>_xlfn.IFNA(VLOOKUP($M120,$M35:$O$40,2,FALSE),0)</f>
        <v>0</v>
      </c>
      <c r="O120" s="88">
        <f t="shared" si="44"/>
        <v>0</v>
      </c>
      <c r="P120" s="94" t="str">
        <f>IF(N120&gt;0,VLOOKUP(N120,B$6:G$35,6,FALSE)," ")</f>
        <v xml:space="preserve"> </v>
      </c>
      <c r="Q120" s="94">
        <f>IF(N120&gt;0,VLOOKUP(N120,$B$6:$G$35,6,FALSE),P$145)</f>
        <v>0</v>
      </c>
      <c r="T120" s="90"/>
      <c r="U120" s="90"/>
      <c r="V120" s="90">
        <v>5</v>
      </c>
      <c r="W120" s="90">
        <f>_xlfn.IFNA(VLOOKUP(V120,$U$17:$W$22,3,FALSE),0)</f>
        <v>0</v>
      </c>
      <c r="X120" s="91">
        <f t="shared" si="40"/>
        <v>0</v>
      </c>
      <c r="Y120" s="89">
        <f t="shared" si="41"/>
        <v>0.12498842592592592</v>
      </c>
      <c r="Z120" s="92">
        <f>_xlfn.IFNA(VLOOKUP(W120,$W$17:$Y$22,3,FALSE),Z125)</f>
        <v>0</v>
      </c>
    </row>
    <row r="121" spans="10:27" x14ac:dyDescent="0.35">
      <c r="K121" s="88" t="e">
        <f t="shared" si="45"/>
        <v>#VALUE!</v>
      </c>
      <c r="L121" s="88">
        <f t="shared" si="45"/>
        <v>1</v>
      </c>
      <c r="M121" s="88">
        <v>2</v>
      </c>
      <c r="N121" s="88">
        <f>_xlfn.IFNA(VLOOKUP($M121,$M44:$O$49,2,FALSE),0)</f>
        <v>0</v>
      </c>
      <c r="O121" s="88">
        <f t="shared" si="44"/>
        <v>0</v>
      </c>
      <c r="P121" s="94" t="str">
        <f>IF(N121&gt;0,VLOOKUP(N121,B$6:G$35,6,FALSE)," ")</f>
        <v xml:space="preserve"> </v>
      </c>
      <c r="Q121" s="94">
        <f>IF(N121&gt;0,VLOOKUP(N121,$B$6:$G$35,6,FALSE),P$145)</f>
        <v>0</v>
      </c>
      <c r="T121" s="90"/>
      <c r="U121" s="90"/>
      <c r="V121" s="90">
        <v>5</v>
      </c>
      <c r="W121" s="90">
        <f t="shared" ref="W121:W123" si="46">_xlfn.IFNA(VLOOKUP(V121,$U$35:$W$40,3,FALSE),0)</f>
        <v>0</v>
      </c>
      <c r="X121" s="91">
        <f t="shared" si="40"/>
        <v>0</v>
      </c>
      <c r="Y121" s="89">
        <f t="shared" si="41"/>
        <v>0.12498842592592592</v>
      </c>
      <c r="Z121" s="92">
        <f>_xlfn.IFNA(VLOOKUP(W121,$W$35:$Y$40,3,FALSE),Z125)</f>
        <v>0</v>
      </c>
    </row>
    <row r="122" spans="10:27" x14ac:dyDescent="0.35">
      <c r="J122" s="48">
        <f>RANK(S122,S$122:S$126,1)</f>
        <v>1</v>
      </c>
      <c r="K122" s="96" t="b">
        <f>IF(P122&lt;Q$145,RANK(P122,P$122:P$126,1))</f>
        <v>0</v>
      </c>
      <c r="L122" s="96">
        <f>IF(Q122&gt;0,RANK(Q122,Q$122:Q$132,1),99)</f>
        <v>99</v>
      </c>
      <c r="M122" s="96">
        <v>3</v>
      </c>
      <c r="N122" s="97">
        <f>_xlfn.IFNA(VLOOKUP(M122,$M$8:$O$13,2,FALSE),0)</f>
        <v>0</v>
      </c>
      <c r="O122" s="97">
        <f t="shared" si="44"/>
        <v>0</v>
      </c>
      <c r="P122" s="98">
        <f>IF(N122&gt;0,VLOOKUP(N122,B$6:G$35,6,FALSE),Q145)</f>
        <v>0.12498842592592592</v>
      </c>
      <c r="Q122" s="98">
        <f>_xlfn.IFNA(VLOOKUP(N122,$N$8:$P$13,3,FALSE),Q$145)</f>
        <v>0</v>
      </c>
      <c r="R122" s="111">
        <f>IF(General!I$19=1,IF(L122&lt;3,"LL",0),IF(K122&lt;3,"LL",0))</f>
        <v>0</v>
      </c>
      <c r="S122" s="48">
        <f>IF(R122&lt;&gt;"LL",RANK(P122,P$122:P$126,1),99)</f>
        <v>1</v>
      </c>
      <c r="T122" s="90"/>
      <c r="U122" s="90"/>
      <c r="V122" s="90">
        <v>6</v>
      </c>
      <c r="W122" s="90">
        <f>_xlfn.IFNA(VLOOKUP(V122,$U$17:$W$22,3,FALSE),0)</f>
        <v>0</v>
      </c>
      <c r="X122" s="91">
        <f t="shared" si="40"/>
        <v>0</v>
      </c>
      <c r="Y122" s="89">
        <f t="shared" si="41"/>
        <v>0.12498842592592592</v>
      </c>
      <c r="Z122" s="92">
        <f>_xlfn.IFNA(VLOOKUP(W122,$W$17:$Y$22,3,FALSE),Z125)</f>
        <v>0</v>
      </c>
    </row>
    <row r="123" spans="10:27" x14ac:dyDescent="0.35">
      <c r="J123" s="48">
        <f t="shared" ref="J123:J126" si="47">RANK(S123,S$122:S$126,1)</f>
        <v>1</v>
      </c>
      <c r="K123" s="96" t="b">
        <f>IF(P123&lt;Q$145,RANK(P123,P$122:P$126,1))</f>
        <v>0</v>
      </c>
      <c r="L123" s="96">
        <f>IF(Q123&gt;0,RANK(Q123,Q$122:Q$132,1),99)</f>
        <v>99</v>
      </c>
      <c r="M123" s="96">
        <v>3</v>
      </c>
      <c r="N123" s="97">
        <f>_xlfn.IFNA(VLOOKUP($M123,$M$17:$O$22,2,FALSE),0)</f>
        <v>0</v>
      </c>
      <c r="O123" s="97">
        <f t="shared" si="44"/>
        <v>0</v>
      </c>
      <c r="P123" s="98">
        <f>IF(N123&gt;0,VLOOKUP(N123,B$6:G$35,6,FALSE),Q145)</f>
        <v>0.12498842592592592</v>
      </c>
      <c r="Q123" s="98">
        <f>_xlfn.IFNA(VLOOKUP(N123,$N$17:$P$22,3,FALSE),Q$145)</f>
        <v>0</v>
      </c>
      <c r="R123" s="111">
        <f>IF(General!I$19=1,IF(L123&lt;3,"LL",0),IF('Class 1'!K123&lt;3,"LL",0))</f>
        <v>0</v>
      </c>
      <c r="S123" s="48">
        <f>IF(R123&lt;&gt;"LL",RANK(P123,P$122:P$126,1),99)</f>
        <v>1</v>
      </c>
      <c r="T123" s="90"/>
      <c r="U123" s="90"/>
      <c r="V123" s="90">
        <v>6</v>
      </c>
      <c r="W123" s="90">
        <f t="shared" si="46"/>
        <v>0</v>
      </c>
      <c r="X123" s="91">
        <f t="shared" si="40"/>
        <v>0</v>
      </c>
      <c r="Y123" s="89">
        <f t="shared" si="41"/>
        <v>0.12498842592592592</v>
      </c>
      <c r="Z123" s="92">
        <f>_xlfn.IFNA(VLOOKUP(W123,$W$35:$Y$40,3,FALSE),Z125)</f>
        <v>0</v>
      </c>
    </row>
    <row r="124" spans="10:27" x14ac:dyDescent="0.35">
      <c r="J124" s="48">
        <f t="shared" si="47"/>
        <v>1</v>
      </c>
      <c r="K124" s="96" t="b">
        <f>IF(P124&lt;Q$145,RANK(P124,P$122:P$126,1))</f>
        <v>0</v>
      </c>
      <c r="L124" s="96">
        <f>IF(Q124&gt;0,RANK(Q124,Q$122:Q$132,1),99)</f>
        <v>99</v>
      </c>
      <c r="M124" s="96">
        <v>3</v>
      </c>
      <c r="N124" s="97">
        <f>_xlfn.IFNA(VLOOKUP($M124,$M26:$O$31,2,FALSE),0)</f>
        <v>0</v>
      </c>
      <c r="O124" s="97">
        <f t="shared" si="44"/>
        <v>0</v>
      </c>
      <c r="P124" s="98">
        <f>IF(N124&gt;0,VLOOKUP(N124,B$6:G$35,6,FALSE),Q145)</f>
        <v>0.12498842592592592</v>
      </c>
      <c r="Q124" s="98">
        <f>_xlfn.IFNA(VLOOKUP(N124,$N$26:$P$31,3,FALSE),Q$145)</f>
        <v>0</v>
      </c>
      <c r="R124" s="111">
        <f>IF(General!I$19=1,IF(L124&lt;3,"LL",0),IF('Class 1'!K124&lt;3,"LL",0))</f>
        <v>0</v>
      </c>
      <c r="S124" s="48">
        <f>IF(R124&lt;&gt;"LL",RANK(P124,P$122:P$126,1),99)</f>
        <v>1</v>
      </c>
    </row>
    <row r="125" spans="10:27" x14ac:dyDescent="0.35">
      <c r="J125" s="48">
        <f t="shared" si="47"/>
        <v>1</v>
      </c>
      <c r="K125" s="96" t="b">
        <f>IF(P125&lt;Q$145,RANK(P125,P$122:P$126,1))</f>
        <v>0</v>
      </c>
      <c r="L125" s="96">
        <f>IF(Q125&gt;0,RANK(Q125,Q$122:Q$132,1),99)</f>
        <v>99</v>
      </c>
      <c r="M125" s="96">
        <v>3</v>
      </c>
      <c r="N125" s="97">
        <f>_xlfn.IFNA(VLOOKUP($M125,$M35:$O$40,2,FALSE),0)</f>
        <v>0</v>
      </c>
      <c r="O125" s="97">
        <f t="shared" si="44"/>
        <v>0</v>
      </c>
      <c r="P125" s="98">
        <f>IF(N125&gt;0,VLOOKUP(N125,B$6:G$35,6,FALSE),Q145)</f>
        <v>0.12498842592592592</v>
      </c>
      <c r="Q125" s="98">
        <f>_xlfn.IFNA(VLOOKUP(N125,$N$35:$P$40,3,FALSE),Q$145)</f>
        <v>0</v>
      </c>
      <c r="R125" s="111">
        <f>IF(General!I$19=1,IF(L125&lt;3,"LL",0),IF('Class 1'!K125&lt;3,"LL",0))</f>
        <v>0</v>
      </c>
      <c r="S125" s="48">
        <f>IF(R125&lt;&gt;"LL",RANK(P125,P$122:P$126,1),99)</f>
        <v>1</v>
      </c>
      <c r="Z125" s="95">
        <v>0.12498842592592592</v>
      </c>
    </row>
    <row r="126" spans="10:27" x14ac:dyDescent="0.35">
      <c r="J126" s="48">
        <f t="shared" si="47"/>
        <v>1</v>
      </c>
      <c r="K126" s="96" t="b">
        <f>IF(P126&lt;Q$145,RANK(P126,P$122:P$126,1))</f>
        <v>0</v>
      </c>
      <c r="L126" s="96">
        <f>IF(Q126&gt;0,RANK(Q126,Q$122:Q$132,1),99)</f>
        <v>99</v>
      </c>
      <c r="M126" s="96">
        <v>3</v>
      </c>
      <c r="N126" s="97">
        <f>_xlfn.IFNA(VLOOKUP($M126,$M44:$O$49,2,FALSE),0)</f>
        <v>0</v>
      </c>
      <c r="O126" s="97">
        <f t="shared" si="44"/>
        <v>0</v>
      </c>
      <c r="P126" s="98">
        <f>IF(N126&gt;0,VLOOKUP(N126,B$6:G$35,6,FALSE),Q145)</f>
        <v>0.12498842592592592</v>
      </c>
      <c r="Q126" s="98">
        <f>_xlfn.IFNA(VLOOKUP(N126,$N$44:$P$49,3,FALSE),Q$145)</f>
        <v>0</v>
      </c>
      <c r="R126" s="111">
        <f>IF(General!I$19=1,IF(L126&lt;3,"LL",0),IF('Class 1'!K126&lt;3,"LL",0))</f>
        <v>0</v>
      </c>
      <c r="S126" s="48">
        <f>IF(R126&lt;&gt;"LL",RANK(P126,P$122:P$126,1),99)</f>
        <v>1</v>
      </c>
      <c r="X126" s="48" t="s">
        <v>59</v>
      </c>
    </row>
    <row r="127" spans="10:27" x14ac:dyDescent="0.35">
      <c r="J127" s="48"/>
      <c r="K127" s="96"/>
      <c r="L127" s="96"/>
      <c r="M127" s="96"/>
      <c r="N127" s="97"/>
      <c r="O127" s="97"/>
      <c r="P127" s="98"/>
      <c r="Q127" s="98">
        <v>0.12498842592592592</v>
      </c>
      <c r="R127" s="86">
        <f>COUNTIF(R122:R126,"LL")</f>
        <v>0</v>
      </c>
      <c r="S127" s="48"/>
      <c r="T127" s="90"/>
      <c r="U127" s="90">
        <v>1</v>
      </c>
      <c r="V127" s="90">
        <v>3</v>
      </c>
      <c r="W127" s="90">
        <f>_xlfn.IFNA(VLOOKUP(V127,$U$116:$W$121,3,FALSE),0)</f>
        <v>0</v>
      </c>
      <c r="X127" s="91">
        <f t="shared" ref="X127:X132" si="48">VLOOKUP(W127,B$6:E$35,4,FALSE)</f>
        <v>0</v>
      </c>
      <c r="Y127" s="89">
        <f t="shared" ref="Y127:Y132" si="49">VLOOKUP(W127,B$6:G$35,6,FALSE)</f>
        <v>0</v>
      </c>
      <c r="Z127" s="92">
        <f>_xlfn.IFNA(VLOOKUP(W127,$W$17:$Y$22,3,FALSE),Z134)</f>
        <v>0</v>
      </c>
    </row>
    <row r="128" spans="10:27" x14ac:dyDescent="0.35">
      <c r="J128" s="48">
        <f>RANK(S128,S$128:S$132,1)</f>
        <v>1</v>
      </c>
      <c r="K128" s="99"/>
      <c r="L128" s="99">
        <f>IF(Q128&gt;0,RANK(Q128,Q$122:Q$132,1),99)</f>
        <v>99</v>
      </c>
      <c r="M128" s="99">
        <v>4</v>
      </c>
      <c r="N128" s="100">
        <f>_xlfn.IFNA(VLOOKUP($M128,$M$8:$O$13,2,FALSE),0)</f>
        <v>0</v>
      </c>
      <c r="O128" s="100">
        <f t="shared" si="44"/>
        <v>0</v>
      </c>
      <c r="P128" s="101">
        <f>IF(N128&gt;0,VLOOKUP(N128,B$6:G$35,6,FALSE),Q145)</f>
        <v>0.12498842592592592</v>
      </c>
      <c r="Q128" s="101">
        <f>_xlfn.IFNA(VLOOKUP(N128,$N$8:$P$13,3,FALSE),Q$145)</f>
        <v>0</v>
      </c>
      <c r="R128" s="111" t="b">
        <f>IF(General!$I$19=1,IF(L128&lt;3,"LL",0))</f>
        <v>0</v>
      </c>
      <c r="S128" s="48">
        <f>IF(R128&lt;&gt;"LL",RANK(P128,P$128:P$132,1),99)</f>
        <v>1</v>
      </c>
      <c r="T128" s="90"/>
      <c r="U128" s="90">
        <v>2</v>
      </c>
      <c r="V128" s="90">
        <v>4</v>
      </c>
      <c r="W128" s="90">
        <f>_xlfn.IFNA(VLOOKUP(V128,$U$116:$W$121,3,FALSE),0)</f>
        <v>0</v>
      </c>
      <c r="X128" s="91">
        <f t="shared" si="48"/>
        <v>0</v>
      </c>
      <c r="Y128" s="89">
        <f t="shared" si="49"/>
        <v>0</v>
      </c>
      <c r="Z128" s="92"/>
    </row>
    <row r="129" spans="10:26" x14ac:dyDescent="0.35">
      <c r="J129" s="48">
        <f t="shared" ref="J129:J132" si="50">RANK(S129,S$128:S$132,1)</f>
        <v>1</v>
      </c>
      <c r="K129" s="99"/>
      <c r="L129" s="99">
        <f>IF(Q129&gt;0,RANK(Q129,Q$122:Q$132,1),99)</f>
        <v>99</v>
      </c>
      <c r="M129" s="99">
        <v>4</v>
      </c>
      <c r="N129" s="100">
        <f>_xlfn.IFNA(VLOOKUP($M129,$M$17:$O$22,2,FALSE),0)</f>
        <v>0</v>
      </c>
      <c r="O129" s="100">
        <f t="shared" si="44"/>
        <v>0</v>
      </c>
      <c r="P129" s="101">
        <f>IF(N129&gt;0,VLOOKUP(N129,B$6:G$35,6,FALSE),Q145)</f>
        <v>0.12498842592592592</v>
      </c>
      <c r="Q129" s="101">
        <f>_xlfn.IFNA(VLOOKUP(N129,$N$17:$P$22,3,FALSE),Q$145)</f>
        <v>0</v>
      </c>
      <c r="R129" s="111" t="b">
        <f>IF(General!$I$19=1,IF(L129&lt;3,"LL",0))</f>
        <v>0</v>
      </c>
      <c r="S129" s="48">
        <f>IF(R129&lt;&gt;"LL",RANK(P129,P$128:P$132,1),99)</f>
        <v>1</v>
      </c>
      <c r="T129" s="90"/>
      <c r="U129" s="90">
        <f>IF(Y129&gt;0,RANK(Y129,Y$129:Y$130,1),999)</f>
        <v>999</v>
      </c>
      <c r="V129" s="90">
        <v>5</v>
      </c>
      <c r="W129" s="90">
        <f>_xlfn.IFNA(VLOOKUP(V129,$U$17:$W$22,3,FALSE),0)</f>
        <v>0</v>
      </c>
      <c r="X129" s="91">
        <f t="shared" si="48"/>
        <v>0</v>
      </c>
      <c r="Y129" s="89">
        <f t="shared" si="49"/>
        <v>0</v>
      </c>
      <c r="Z129" s="92"/>
    </row>
    <row r="130" spans="10:26" x14ac:dyDescent="0.35">
      <c r="J130" s="48">
        <f t="shared" si="50"/>
        <v>1</v>
      </c>
      <c r="K130" s="99"/>
      <c r="L130" s="99">
        <f>IF(Q130&gt;0,RANK(Q130,Q$122:Q$132,1),99)</f>
        <v>99</v>
      </c>
      <c r="M130" s="99">
        <v>4</v>
      </c>
      <c r="N130" s="100">
        <f>_xlfn.IFNA(VLOOKUP($M130,$M26:$O$31,2,FALSE),0)</f>
        <v>0</v>
      </c>
      <c r="O130" s="100">
        <f t="shared" si="44"/>
        <v>0</v>
      </c>
      <c r="P130" s="101">
        <f>IF(N130&gt;0,VLOOKUP(N130,B$6:G$35,6,FALSE),Q145)</f>
        <v>0.12498842592592592</v>
      </c>
      <c r="Q130" s="101">
        <f>_xlfn.IFNA(VLOOKUP(N130,$N$26:$P$31,3,FALSE),Q$145)</f>
        <v>0</v>
      </c>
      <c r="R130" s="111" t="b">
        <f>IF(General!$I$19=1,IF(L130&lt;3,"LL",0))</f>
        <v>0</v>
      </c>
      <c r="S130" s="48">
        <f>IF(R130&lt;&gt;"LL",RANK(P130,P$128:P$132,1),99)</f>
        <v>1</v>
      </c>
      <c r="T130" s="90"/>
      <c r="U130" s="90">
        <f>IF(Y130&gt;0,RANK(Y130,Y$129:Y$130,1),999)</f>
        <v>999</v>
      </c>
      <c r="V130" s="90">
        <v>5</v>
      </c>
      <c r="W130" s="90">
        <f t="shared" ref="W130:W132" si="51">_xlfn.IFNA(VLOOKUP(V130,$U$35:$W$40,3,FALSE),0)</f>
        <v>0</v>
      </c>
      <c r="X130" s="91">
        <f t="shared" si="48"/>
        <v>0</v>
      </c>
      <c r="Y130" s="89">
        <f t="shared" si="49"/>
        <v>0</v>
      </c>
      <c r="Z130" s="92"/>
    </row>
    <row r="131" spans="10:26" x14ac:dyDescent="0.35">
      <c r="J131" s="48">
        <f t="shared" si="50"/>
        <v>1</v>
      </c>
      <c r="K131" s="99"/>
      <c r="L131" s="99">
        <f>IF(Q131&gt;0,RANK(Q131,Q$122:Q$132,1),99)</f>
        <v>99</v>
      </c>
      <c r="M131" s="99">
        <v>4</v>
      </c>
      <c r="N131" s="100">
        <f>_xlfn.IFNA(VLOOKUP($M131,$M$35:$O40,2,FALSE),0)</f>
        <v>0</v>
      </c>
      <c r="O131" s="100">
        <f t="shared" si="44"/>
        <v>0</v>
      </c>
      <c r="P131" s="101">
        <f>IF(N131&gt;0,VLOOKUP(N131,B$6:G$35,6,FALSE),Q145)</f>
        <v>0.12498842592592592</v>
      </c>
      <c r="Q131" s="101">
        <f>_xlfn.IFNA(VLOOKUP(N131,$N$35:$P$40,3,FALSE),Q$145)</f>
        <v>0</v>
      </c>
      <c r="R131" s="111" t="b">
        <f>IF(General!$I$19=1,IF(L131&lt;3,"LL",0))</f>
        <v>0</v>
      </c>
      <c r="S131" s="48">
        <f>IF(R131&lt;&gt;"LL",RANK(P131,P$128:P$132,1),99)</f>
        <v>1</v>
      </c>
      <c r="T131" s="90"/>
      <c r="U131" s="90">
        <f>IF(Y131&gt;0,RANK(Y131,Y$131:Y$132,1),999)</f>
        <v>999</v>
      </c>
      <c r="V131" s="90">
        <v>6</v>
      </c>
      <c r="W131" s="90">
        <f>_xlfn.IFNA(VLOOKUP(V131,$U$17:$W$22,3,FALSE),0)</f>
        <v>0</v>
      </c>
      <c r="X131" s="91">
        <f t="shared" si="48"/>
        <v>0</v>
      </c>
      <c r="Y131" s="89">
        <f t="shared" si="49"/>
        <v>0</v>
      </c>
      <c r="Z131" s="92"/>
    </row>
    <row r="132" spans="10:26" x14ac:dyDescent="0.35">
      <c r="J132" s="48">
        <f t="shared" si="50"/>
        <v>1</v>
      </c>
      <c r="K132" s="99"/>
      <c r="L132" s="99">
        <f>IF(Q132&gt;0,RANK(Q132,Q$122:Q$132,1),99)</f>
        <v>99</v>
      </c>
      <c r="M132" s="99">
        <v>4</v>
      </c>
      <c r="N132" s="100">
        <f>_xlfn.IFNA(VLOOKUP($M132,$M$44:$O49,2,FALSE),0)</f>
        <v>0</v>
      </c>
      <c r="O132" s="100">
        <f t="shared" si="44"/>
        <v>0</v>
      </c>
      <c r="P132" s="101">
        <f>IF(N132&gt;0,VLOOKUP(N132,B$6:G$35,6,FALSE),Q145)</f>
        <v>0.12498842592592592</v>
      </c>
      <c r="Q132" s="101">
        <f>_xlfn.IFNA(VLOOKUP(N132,$N$44:$P$49,3,FALSE),Q$145)</f>
        <v>0</v>
      </c>
      <c r="R132" s="111" t="b">
        <f>IF(General!$I$19=1,IF(L132&lt;3,"LL",0))</f>
        <v>0</v>
      </c>
      <c r="S132" s="48">
        <f>IF(R132&lt;&gt;"LL",RANK(P132,P$128:P$132,1),99)</f>
        <v>1</v>
      </c>
      <c r="T132" s="90"/>
      <c r="U132" s="90">
        <f>IF(Y132&gt;0,RANK(Y132,Y$131:Y$132,1),999)</f>
        <v>999</v>
      </c>
      <c r="V132" s="90">
        <v>6</v>
      </c>
      <c r="W132" s="90">
        <f t="shared" si="51"/>
        <v>0</v>
      </c>
      <c r="X132" s="91">
        <f t="shared" si="48"/>
        <v>0</v>
      </c>
      <c r="Y132" s="89">
        <f t="shared" si="49"/>
        <v>0</v>
      </c>
      <c r="Z132" s="92"/>
    </row>
    <row r="133" spans="10:26" x14ac:dyDescent="0.35">
      <c r="J133" s="48"/>
      <c r="K133" s="99"/>
      <c r="L133" s="99"/>
      <c r="M133" s="99"/>
      <c r="N133" s="100"/>
      <c r="O133" s="100"/>
      <c r="P133" s="101"/>
      <c r="Q133" s="101"/>
      <c r="R133" s="114">
        <f>COUNTIF(R128:R132,"LL")</f>
        <v>0</v>
      </c>
      <c r="S133" s="48"/>
    </row>
    <row r="134" spans="10:26" x14ac:dyDescent="0.35">
      <c r="K134" s="102">
        <f>RANK(P134,P$134:P$138,1)</f>
        <v>1</v>
      </c>
      <c r="L134" s="102"/>
      <c r="M134" s="102">
        <v>5</v>
      </c>
      <c r="N134" s="103">
        <f>_xlfn.IFNA(VLOOKUP($M134,$M$8:$O$13,2,FALSE),0)</f>
        <v>0</v>
      </c>
      <c r="O134" s="103">
        <f t="shared" ref="O134:O143" si="52">VLOOKUP(N134,$B$6:$E$35,4,FALSE)</f>
        <v>0</v>
      </c>
      <c r="P134" s="104">
        <f>IF(N134&gt;0,VLOOKUP(N134,B$6:G$35,6,FALSE),P150)</f>
        <v>0</v>
      </c>
      <c r="Q134" s="104"/>
      <c r="X134" s="48" t="s">
        <v>60</v>
      </c>
    </row>
    <row r="135" spans="10:26" x14ac:dyDescent="0.35">
      <c r="K135" s="102">
        <f>RANK(P135,P$134:P$138,1)</f>
        <v>1</v>
      </c>
      <c r="L135" s="102"/>
      <c r="M135" s="102">
        <v>5</v>
      </c>
      <c r="N135" s="103">
        <f>_xlfn.IFNA(VLOOKUP($M135,$M$17:$O$22,2,FALSE),0)</f>
        <v>0</v>
      </c>
      <c r="O135" s="103">
        <f t="shared" si="52"/>
        <v>0</v>
      </c>
      <c r="P135" s="104">
        <f>IF(N135&gt;0,VLOOKUP(N135,B$6:G$35,6,FALSE),P150)</f>
        <v>0</v>
      </c>
      <c r="Q135" s="104"/>
      <c r="T135" s="90"/>
      <c r="U135" s="90">
        <f>IF(Y135&gt;0,RANK(Y135,Y$135:Y$136,1),0)</f>
        <v>0</v>
      </c>
      <c r="V135" s="90">
        <v>4</v>
      </c>
      <c r="W135" s="90">
        <f>_xlfn.IFNA(VLOOKUP(V135,$U$17:$W$22,3,FALSE),0)</f>
        <v>0</v>
      </c>
      <c r="X135" s="91">
        <f>VLOOKUP(W135,B$6:E$35,4,FALSE)</f>
        <v>0</v>
      </c>
      <c r="Y135" s="89">
        <f>VLOOKUP(W135,B$6:G$35,6,FALSE)</f>
        <v>0</v>
      </c>
      <c r="Z135" s="92"/>
    </row>
    <row r="136" spans="10:26" x14ac:dyDescent="0.35">
      <c r="K136" s="102">
        <f>RANK(P136,P$134:P$138,1)</f>
        <v>1</v>
      </c>
      <c r="L136" s="102"/>
      <c r="M136" s="102">
        <v>5</v>
      </c>
      <c r="N136" s="103">
        <f>_xlfn.IFNA(VLOOKUP($M136,$M$26:$O$31,2,FALSE),0)</f>
        <v>0</v>
      </c>
      <c r="O136" s="103">
        <f t="shared" si="52"/>
        <v>0</v>
      </c>
      <c r="P136" s="104">
        <f>IF(N136&gt;0,VLOOKUP(N136,B$6:G$35,6,FALSE),P150)</f>
        <v>0</v>
      </c>
      <c r="Q136" s="104"/>
      <c r="T136" s="90"/>
      <c r="U136" s="90">
        <f>IF(Y136&gt;0,RANK(Y136,Y$135:Y$136,1),0)</f>
        <v>0</v>
      </c>
      <c r="V136" s="90">
        <v>4</v>
      </c>
      <c r="W136" s="90">
        <f>_xlfn.IFNA(VLOOKUP(V136,$U$35:$W$40,3,FALSE),0)</f>
        <v>0</v>
      </c>
      <c r="X136" s="91">
        <f>VLOOKUP(W136,B$6:E$35,4,FALSE)</f>
        <v>0</v>
      </c>
      <c r="Y136" s="89">
        <f>VLOOKUP(W136,B$6:G$35,6,FALSE)</f>
        <v>0</v>
      </c>
      <c r="Z136" s="92"/>
    </row>
    <row r="137" spans="10:26" x14ac:dyDescent="0.35">
      <c r="K137" s="102">
        <f>RANK(P137,P$134:P$138,1)</f>
        <v>1</v>
      </c>
      <c r="L137" s="102"/>
      <c r="M137" s="102">
        <v>5</v>
      </c>
      <c r="N137" s="103">
        <f>_xlfn.IFNA(VLOOKUP($M137,$M$35:$O$40,2,FALSE),0)</f>
        <v>0</v>
      </c>
      <c r="O137" s="103">
        <f t="shared" si="52"/>
        <v>0</v>
      </c>
      <c r="P137" s="104">
        <f>IF(N137&gt;0,VLOOKUP(N137,B$6:G$35,6,FALSE),P150)</f>
        <v>0</v>
      </c>
      <c r="Q137" s="104"/>
      <c r="T137" s="90"/>
      <c r="Z137" s="92"/>
    </row>
    <row r="138" spans="10:26" x14ac:dyDescent="0.35">
      <c r="K138" s="102">
        <f>RANK(P138,P$134:P$138,1)</f>
        <v>1</v>
      </c>
      <c r="L138" s="102"/>
      <c r="M138" s="102">
        <v>5</v>
      </c>
      <c r="N138" s="103">
        <f>_xlfn.IFNA(VLOOKUP($M138,$M$44:$O$49,2,FALSE),0)</f>
        <v>0</v>
      </c>
      <c r="O138" s="103">
        <f t="shared" si="52"/>
        <v>0</v>
      </c>
      <c r="P138" s="104">
        <f>IF(N138&gt;0,VLOOKUP(N138,B$6:G$35,6,FALSE),P150)</f>
        <v>0</v>
      </c>
      <c r="Q138" s="104"/>
      <c r="T138" s="90"/>
      <c r="Z138" s="92"/>
    </row>
    <row r="139" spans="10:26" x14ac:dyDescent="0.35">
      <c r="K139" s="105" t="e">
        <f>RANK(P139,P$139:P$143,1)</f>
        <v>#REF!</v>
      </c>
      <c r="L139" s="105"/>
      <c r="M139" s="105">
        <v>6</v>
      </c>
      <c r="N139" s="106">
        <f>_xlfn.IFNA(VLOOKUP($M139,$M$8:$O$13,2,FALSE),0)</f>
        <v>0</v>
      </c>
      <c r="O139" s="106">
        <f t="shared" si="52"/>
        <v>0</v>
      </c>
      <c r="P139" s="107" t="e">
        <f>IF(N139&gt;0,VLOOKUP(N139,B$6:G$35,6,FALSE),#REF!)</f>
        <v>#REF!</v>
      </c>
      <c r="Q139" s="107"/>
      <c r="T139" s="90"/>
      <c r="Z139" s="92"/>
    </row>
    <row r="140" spans="10:26" x14ac:dyDescent="0.35">
      <c r="K140" s="105" t="e">
        <f t="shared" ref="K140:K143" si="53">RANK(P140,P$139:P$143,1)</f>
        <v>#REF!</v>
      </c>
      <c r="L140" s="105"/>
      <c r="M140" s="105">
        <v>6</v>
      </c>
      <c r="N140" s="106">
        <f>_xlfn.IFNA(VLOOKUP($M140,$M$17:$O$22,2,FALSE),0)</f>
        <v>0</v>
      </c>
      <c r="O140" s="106">
        <f t="shared" si="52"/>
        <v>0</v>
      </c>
      <c r="P140" s="107" t="e">
        <f>IF(N140&gt;0,VLOOKUP(N140,B$6:G$35,6,FALSE),#REF!)</f>
        <v>#REF!</v>
      </c>
      <c r="Q140" s="107"/>
      <c r="T140" s="90"/>
      <c r="Z140" s="92"/>
    </row>
    <row r="141" spans="10:26" x14ac:dyDescent="0.35">
      <c r="K141" s="105" t="e">
        <f t="shared" si="53"/>
        <v>#REF!</v>
      </c>
      <c r="L141" s="105"/>
      <c r="M141" s="105">
        <v>6</v>
      </c>
      <c r="N141" s="106">
        <f>_xlfn.IFNA(VLOOKUP($M141,$M$26:$O$31,2,FALSE),0)</f>
        <v>0</v>
      </c>
      <c r="O141" s="106">
        <f t="shared" si="52"/>
        <v>0</v>
      </c>
      <c r="P141" s="107" t="e">
        <f>IF(N141&gt;0,VLOOKUP(N141,B$6:G$35,6,FALSE),#REF!)</f>
        <v>#REF!</v>
      </c>
      <c r="Q141" s="107"/>
    </row>
    <row r="142" spans="10:26" x14ac:dyDescent="0.35">
      <c r="K142" s="105" t="e">
        <f t="shared" si="53"/>
        <v>#REF!</v>
      </c>
      <c r="L142" s="105"/>
      <c r="M142" s="105">
        <v>6</v>
      </c>
      <c r="N142" s="106">
        <f>_xlfn.IFNA(VLOOKUP($M142,$M$35:$O$40,2,FALSE),0)</f>
        <v>0</v>
      </c>
      <c r="O142" s="106">
        <f t="shared" si="52"/>
        <v>0</v>
      </c>
      <c r="P142" s="107" t="e">
        <f>IF(N142&gt;0,VLOOKUP(N142,B$6:G$35,6,FALSE),#REF!)</f>
        <v>#REF!</v>
      </c>
      <c r="Q142" s="107"/>
    </row>
    <row r="143" spans="10:26" x14ac:dyDescent="0.35">
      <c r="K143" s="105" t="e">
        <f t="shared" si="53"/>
        <v>#REF!</v>
      </c>
      <c r="L143" s="105"/>
      <c r="M143" s="105">
        <v>6</v>
      </c>
      <c r="N143" s="106">
        <f>_xlfn.IFNA(VLOOKUP($M143,$M$44:$O$49,2,FALSE),0)</f>
        <v>0</v>
      </c>
      <c r="O143" s="106">
        <f t="shared" si="52"/>
        <v>0</v>
      </c>
      <c r="P143" s="107" t="e">
        <f>IF(N143&gt;0,VLOOKUP(N143,B$6:G$35,6,FALSE),#REF!)</f>
        <v>#REF!</v>
      </c>
      <c r="Q143" s="107"/>
    </row>
    <row r="144" spans="10:26" x14ac:dyDescent="0.35">
      <c r="M144" s="48"/>
      <c r="P144" s="92"/>
    </row>
    <row r="145" spans="11:25" x14ac:dyDescent="0.35">
      <c r="P145" s="92"/>
      <c r="Q145" s="95">
        <v>0.12498842592592592</v>
      </c>
      <c r="Y145" s="95">
        <v>0.12498842592592592</v>
      </c>
    </row>
    <row r="146" spans="11:25" x14ac:dyDescent="0.35">
      <c r="O146" s="48" t="s">
        <v>59</v>
      </c>
    </row>
    <row r="147" spans="11:25" x14ac:dyDescent="0.35">
      <c r="K147" s="48"/>
      <c r="L147" s="48">
        <v>1</v>
      </c>
      <c r="M147" s="48">
        <v>1</v>
      </c>
      <c r="N147" s="38">
        <f>_xlfn.IFNA(VLOOKUP($M147,$J$122:$N126,5,FALSE),0)</f>
        <v>0</v>
      </c>
      <c r="O147" s="38">
        <f t="shared" ref="O147:O165" si="54">VLOOKUP(N147,$B$6:$E$35,4,FALSE)</f>
        <v>0</v>
      </c>
      <c r="P147" s="92">
        <f>IF(N147&gt;0,VLOOKUP(N147,B$6:G$35,6,FALSE),P167)</f>
        <v>0</v>
      </c>
    </row>
    <row r="148" spans="11:25" x14ac:dyDescent="0.35">
      <c r="K148" s="48"/>
      <c r="L148" s="48">
        <v>2</v>
      </c>
      <c r="M148" s="48">
        <v>2</v>
      </c>
      <c r="N148" s="38">
        <f>_xlfn.IFNA(VLOOKUP($M148,$J$122:$N126,5,FALSE),0)</f>
        <v>0</v>
      </c>
      <c r="O148" s="38">
        <f t="shared" si="54"/>
        <v>0</v>
      </c>
      <c r="P148" s="92">
        <f t="shared" ref="P148:P149" si="55">IF(N148&gt;0,VLOOKUP(N148,B$6:G$35,6,FALSE),P168)</f>
        <v>0</v>
      </c>
      <c r="W148" s="38"/>
      <c r="X148" s="38"/>
      <c r="Y148" s="39"/>
    </row>
    <row r="149" spans="11:25" x14ac:dyDescent="0.35">
      <c r="K149" s="48"/>
      <c r="L149" s="48">
        <v>3</v>
      </c>
      <c r="M149" s="48">
        <v>3</v>
      </c>
      <c r="N149" s="38">
        <f>_xlfn.IFNA(VLOOKUP($M149,$J$122:$N126,5,FALSE),0)</f>
        <v>0</v>
      </c>
      <c r="O149" s="38">
        <f t="shared" si="54"/>
        <v>0</v>
      </c>
      <c r="P149" s="92">
        <f t="shared" si="55"/>
        <v>0</v>
      </c>
      <c r="W149" s="38"/>
      <c r="X149" s="38"/>
      <c r="Y149" s="39"/>
    </row>
    <row r="150" spans="11:25" x14ac:dyDescent="0.35">
      <c r="K150" s="48"/>
      <c r="L150" s="48">
        <v>4</v>
      </c>
      <c r="M150" s="48">
        <f>IF(R127=1,4,1)</f>
        <v>1</v>
      </c>
      <c r="N150" s="38">
        <f>IF(M150=4,VLOOKUP($M150,$J$122:$N126,5,FALSE),VLOOKUP($M150,$J$128:$N132,5,FALSE))</f>
        <v>0</v>
      </c>
      <c r="O150" s="38">
        <f t="shared" si="54"/>
        <v>0</v>
      </c>
      <c r="P150" s="92">
        <f>IF(N150&gt;0,VLOOKUP(N150,B$6:G$35,6,FALSE),P167)</f>
        <v>0</v>
      </c>
      <c r="W150" s="38"/>
      <c r="X150" s="38"/>
      <c r="Y150" s="39"/>
    </row>
    <row r="151" spans="11:25" x14ac:dyDescent="0.35">
      <c r="K151" s="48"/>
      <c r="L151" s="48">
        <v>5</v>
      </c>
      <c r="M151" s="48">
        <f>IF(R133=1,1,2)</f>
        <v>2</v>
      </c>
      <c r="N151" s="38" t="e">
        <f>IF(M151=1,VLOOKUP($M151,$J$122:$N126,5,FALSE),VLOOKUP($M151,$J$128:$N132,5,FALSE))</f>
        <v>#N/A</v>
      </c>
      <c r="O151" s="38" t="e">
        <f t="shared" si="54"/>
        <v>#N/A</v>
      </c>
      <c r="P151" s="92" t="e">
        <f>IF(N151&gt;0,VLOOKUP(N151,B$6:G$35,6,FALSE),P167)</f>
        <v>#N/A</v>
      </c>
      <c r="W151" s="38"/>
      <c r="X151" s="38"/>
      <c r="Y151" s="39"/>
    </row>
    <row r="152" spans="11:25" x14ac:dyDescent="0.35">
      <c r="K152" s="48"/>
      <c r="L152" s="48">
        <v>6</v>
      </c>
      <c r="M152" s="48">
        <v>3</v>
      </c>
      <c r="N152" s="38">
        <f>_xlfn.IFNA(VLOOKUP($M152,$J$128:$N132,5,FALSE),0)</f>
        <v>0</v>
      </c>
      <c r="O152" s="38">
        <f t="shared" si="54"/>
        <v>0</v>
      </c>
      <c r="P152" s="92">
        <f>IF(N152&gt;0,VLOOKUP(N152,B$6:G$35,6,FALSE),P167)</f>
        <v>0</v>
      </c>
    </row>
    <row r="153" spans="11:25" x14ac:dyDescent="0.35">
      <c r="K153" s="48"/>
      <c r="L153" s="48">
        <v>7</v>
      </c>
      <c r="M153" s="48">
        <v>4</v>
      </c>
      <c r="N153" s="38">
        <f>_xlfn.IFNA(VLOOKUP($M153,$J$128:$N132,5,FALSE),0)</f>
        <v>0</v>
      </c>
      <c r="O153" s="38">
        <f t="shared" si="54"/>
        <v>0</v>
      </c>
      <c r="P153" s="92">
        <f>IF(N153&gt;0,VLOOKUP(N153,B$6:G$35,6,FALSE),P167)</f>
        <v>0</v>
      </c>
    </row>
    <row r="154" spans="11:25" x14ac:dyDescent="0.35">
      <c r="K154" s="48"/>
      <c r="L154" s="48">
        <v>8</v>
      </c>
      <c r="M154" s="48">
        <v>5</v>
      </c>
      <c r="N154" s="38">
        <f>_xlfn.IFNA(VLOOKUP($M154,$J$128:$N132,5,FALSE),0)</f>
        <v>0</v>
      </c>
      <c r="O154" s="38">
        <f t="shared" si="54"/>
        <v>0</v>
      </c>
      <c r="P154" s="92">
        <f>IF(N154&gt;0,VLOOKUP(N154,B$6:G$35,6,FALSE),P167)</f>
        <v>0</v>
      </c>
    </row>
    <row r="155" spans="11:25" x14ac:dyDescent="0.35">
      <c r="K155" s="48"/>
      <c r="L155" s="48"/>
      <c r="M155" s="48"/>
      <c r="N155" s="38"/>
      <c r="O155" s="38"/>
      <c r="P155" s="92"/>
    </row>
    <row r="156" spans="11:25" x14ac:dyDescent="0.35">
      <c r="K156" s="48"/>
      <c r="L156" s="48">
        <f>IF(P156&gt;0,RANK(P156,P$156:P$160,1),0)</f>
        <v>0</v>
      </c>
      <c r="M156" s="48">
        <v>5</v>
      </c>
      <c r="N156" s="38">
        <f>_xlfn.IFNA(VLOOKUP($M156,$M$8:$O$13,2,FALSE),0)</f>
        <v>0</v>
      </c>
      <c r="O156" s="38">
        <f t="shared" si="54"/>
        <v>0</v>
      </c>
      <c r="P156" s="92">
        <f>IF(N156&gt;0,VLOOKUP(N156,B$6:G$35,6,FALSE),P172)</f>
        <v>0</v>
      </c>
    </row>
    <row r="157" spans="11:25" x14ac:dyDescent="0.35">
      <c r="K157" s="48"/>
      <c r="L157" s="48">
        <f>IF(P157&gt;0,RANK(P157,P$156:P$160,1),0)</f>
        <v>0</v>
      </c>
      <c r="M157" s="48">
        <v>5</v>
      </c>
      <c r="N157" s="38">
        <f>_xlfn.IFNA(VLOOKUP($M157,$M$17:$O$22,2,FALSE),0)</f>
        <v>0</v>
      </c>
      <c r="O157" s="38">
        <f t="shared" si="54"/>
        <v>0</v>
      </c>
      <c r="P157" s="92">
        <f>IF(N157&gt;0,VLOOKUP(N157,B$6:G$35,6,FALSE),P172)</f>
        <v>0</v>
      </c>
    </row>
    <row r="158" spans="11:25" x14ac:dyDescent="0.35">
      <c r="K158" s="48"/>
      <c r="L158" s="48">
        <f>IF(P158&gt;0,RANK(P158,P$156:P$160,1),0)</f>
        <v>0</v>
      </c>
      <c r="M158" s="48">
        <v>5</v>
      </c>
      <c r="N158" s="38">
        <f>_xlfn.IFNA(VLOOKUP($M158,$M$26:$O$31,2,FALSE),0)</f>
        <v>0</v>
      </c>
      <c r="O158" s="38">
        <f t="shared" si="54"/>
        <v>0</v>
      </c>
      <c r="P158" s="92">
        <f>IF(N158&gt;0,VLOOKUP(N158,B$6:G$35,6,FALSE),P172)</f>
        <v>0</v>
      </c>
    </row>
    <row r="159" spans="11:25" x14ac:dyDescent="0.35">
      <c r="K159" s="48"/>
      <c r="L159" s="48">
        <f>IF(P159&gt;0,RANK(P159,P$156:P$160,1),0)</f>
        <v>0</v>
      </c>
      <c r="M159" s="48">
        <v>5</v>
      </c>
      <c r="N159" s="38">
        <f>_xlfn.IFNA(VLOOKUP($M159,$M$35:$O$40,2,FALSE),0)</f>
        <v>0</v>
      </c>
      <c r="O159" s="38">
        <f t="shared" si="54"/>
        <v>0</v>
      </c>
      <c r="P159" s="92">
        <f>IF(N159&gt;0,VLOOKUP(N159,B$6:G$35,6,FALSE),P172)</f>
        <v>0</v>
      </c>
    </row>
    <row r="160" spans="11:25" x14ac:dyDescent="0.35">
      <c r="K160" s="48"/>
      <c r="L160" s="48">
        <f>IF(P160&gt;0,RANK(P160,P$156:P$160,1),0)</f>
        <v>0</v>
      </c>
      <c r="M160" s="48">
        <v>5</v>
      </c>
      <c r="N160" s="38">
        <f>_xlfn.IFNA(VLOOKUP($M160,$M$44:$O$49,2,FALSE),0)</f>
        <v>0</v>
      </c>
      <c r="O160" s="38">
        <f t="shared" si="54"/>
        <v>0</v>
      </c>
      <c r="P160" s="92">
        <f>IF(N160&gt;0,VLOOKUP(N160,B$6:G$35,6,FALSE),P172)</f>
        <v>0</v>
      </c>
    </row>
    <row r="161" spans="11:19" x14ac:dyDescent="0.35">
      <c r="K161" s="48"/>
      <c r="L161" s="48">
        <f>IF(P161&gt;0,RANK(P161,P$161:P$165,1),0)</f>
        <v>0</v>
      </c>
      <c r="M161" s="48">
        <v>6</v>
      </c>
      <c r="N161" s="38">
        <f>_xlfn.IFNA(VLOOKUP($M161,$M$8:$O$13,2,FALSE),0)</f>
        <v>0</v>
      </c>
      <c r="O161" s="38">
        <f t="shared" si="54"/>
        <v>0</v>
      </c>
      <c r="P161" s="92">
        <f>IF(N161&gt;0,VLOOKUP(N161,B$6:G$35,6,FALSE),P177)</f>
        <v>0</v>
      </c>
    </row>
    <row r="162" spans="11:19" x14ac:dyDescent="0.35">
      <c r="K162" s="48"/>
      <c r="L162" s="48">
        <f>IF(P162&gt;0,RANK(P162,P$161:P$165,1),0)</f>
        <v>0</v>
      </c>
      <c r="M162" s="48">
        <v>6</v>
      </c>
      <c r="N162" s="38">
        <f>_xlfn.IFNA(VLOOKUP($M162,$M$17:$O$22,2,FALSE),0)</f>
        <v>0</v>
      </c>
      <c r="O162" s="38">
        <f t="shared" si="54"/>
        <v>0</v>
      </c>
      <c r="P162" s="92">
        <f>IF(N162&gt;0,VLOOKUP(N162,B$6:G$35,6,FALSE),P177)</f>
        <v>0</v>
      </c>
    </row>
    <row r="163" spans="11:19" x14ac:dyDescent="0.35">
      <c r="K163" s="48"/>
      <c r="L163" s="48">
        <f>IF(P163&gt;0,RANK(P163,P$161:P$165,1),0)</f>
        <v>0</v>
      </c>
      <c r="M163" s="48">
        <v>6</v>
      </c>
      <c r="N163" s="38">
        <f>_xlfn.IFNA(VLOOKUP($M163,$M$26:$O$31,2,FALSE),0)</f>
        <v>0</v>
      </c>
      <c r="O163" s="38">
        <f t="shared" si="54"/>
        <v>0</v>
      </c>
      <c r="P163" s="92">
        <f>IF(N163&gt;0,VLOOKUP(N163,B$6:G$35,6,FALSE),P177)</f>
        <v>0</v>
      </c>
    </row>
    <row r="164" spans="11:19" x14ac:dyDescent="0.35">
      <c r="L164" s="48">
        <f>IF(P164&gt;0,RANK(P164,P$161:P$165,1),0)</f>
        <v>0</v>
      </c>
      <c r="M164" s="48">
        <v>6</v>
      </c>
      <c r="N164" s="38">
        <f>_xlfn.IFNA(VLOOKUP($M164,$M$35:$O$40,2,FALSE),0)</f>
        <v>0</v>
      </c>
      <c r="O164" s="38">
        <f t="shared" si="54"/>
        <v>0</v>
      </c>
      <c r="P164" s="92">
        <f>IF(N164&gt;0,VLOOKUP(N164,B$6:G$35,6,FALSE),P177)</f>
        <v>0</v>
      </c>
    </row>
    <row r="165" spans="11:19" x14ac:dyDescent="0.35">
      <c r="L165" s="48">
        <f>IF(P165&gt;0,RANK(P165,P$161:P$165,1),0)</f>
        <v>0</v>
      </c>
      <c r="M165" s="48">
        <v>6</v>
      </c>
      <c r="N165" s="38">
        <f>_xlfn.IFNA(VLOOKUP($M165,$M$44:$O$49,2,FALSE),0)</f>
        <v>0</v>
      </c>
      <c r="O165" s="38">
        <f t="shared" si="54"/>
        <v>0</v>
      </c>
      <c r="P165" s="92">
        <f>IF(N165&gt;0,VLOOKUP(N165,B$6:G$35,6,FALSE),P177)</f>
        <v>0</v>
      </c>
    </row>
    <row r="166" spans="11:19" x14ac:dyDescent="0.35">
      <c r="K166" s="48"/>
    </row>
    <row r="167" spans="11:19" x14ac:dyDescent="0.35">
      <c r="K167" s="48"/>
      <c r="O167" s="48" t="s">
        <v>60</v>
      </c>
    </row>
    <row r="168" spans="11:19" x14ac:dyDescent="0.35">
      <c r="K168" s="48"/>
      <c r="L168" s="48">
        <f>IF(P168&gt;0,RANK(P168,P$168:P$170,1),0)</f>
        <v>0</v>
      </c>
      <c r="M168" s="48">
        <v>3</v>
      </c>
      <c r="N168" s="38">
        <f>_xlfn.IFNA(VLOOKUP($M168,$K$122:$N126,4,FALSE),0)</f>
        <v>0</v>
      </c>
      <c r="O168" s="38">
        <f t="shared" ref="O168:O175" si="56">VLOOKUP(N168,$B$6:$E$35,4,FALSE)</f>
        <v>0</v>
      </c>
      <c r="P168" s="92">
        <f>IF(N168&gt;0,VLOOKUP(N168,B$6:G$35,6,FALSE),P187)</f>
        <v>0</v>
      </c>
    </row>
    <row r="169" spans="11:19" x14ac:dyDescent="0.35">
      <c r="K169" s="48"/>
      <c r="L169" s="48">
        <f>IF(P169&gt;0,RANK(P169,P$168:P$170,1),0)</f>
        <v>0</v>
      </c>
      <c r="M169" s="48">
        <v>4</v>
      </c>
      <c r="N169" s="38">
        <f>_xlfn.IFNA(VLOOKUP($M169,$K$122:$N128,4,FALSE),0)</f>
        <v>0</v>
      </c>
      <c r="O169" s="38">
        <f t="shared" si="56"/>
        <v>0</v>
      </c>
      <c r="P169" s="92">
        <f>IF(N169&gt;0,VLOOKUP(N169,B$6:G$35,6,FALSE),P187)</f>
        <v>0</v>
      </c>
      <c r="S169" s="82"/>
    </row>
    <row r="170" spans="11:19" x14ac:dyDescent="0.35">
      <c r="L170" s="48">
        <f>IF(P170&gt;0,RANK(P170,P$168:P$170,1),0)</f>
        <v>0</v>
      </c>
      <c r="M170" s="48">
        <v>5</v>
      </c>
      <c r="N170" s="38">
        <f>_xlfn.IFNA(VLOOKUP($M170,$K$122:$N129,4,FALSE),0)</f>
        <v>0</v>
      </c>
      <c r="O170" s="38">
        <f t="shared" si="56"/>
        <v>0</v>
      </c>
      <c r="P170" s="92">
        <f>IF(N170&gt;0,VLOOKUP(N170,B$6:G$35,6,FALSE),P187)</f>
        <v>0</v>
      </c>
      <c r="S170" s="82"/>
    </row>
    <row r="171" spans="11:19" x14ac:dyDescent="0.35">
      <c r="L171" s="48">
        <v>4</v>
      </c>
      <c r="M171" s="48">
        <v>1</v>
      </c>
      <c r="N171" s="38">
        <f>_xlfn.IFNA(VLOOKUP($M171,$J$128:$N$132,5,FALSE),0)</f>
        <v>0</v>
      </c>
      <c r="O171" s="38">
        <f t="shared" si="56"/>
        <v>0</v>
      </c>
      <c r="P171" s="92">
        <f t="shared" ref="P171:P175" si="57">IF(N171&gt;0,VLOOKUP(N171,B$6:G$35,6,FALSE),P188)</f>
        <v>0</v>
      </c>
      <c r="S171" s="82"/>
    </row>
    <row r="172" spans="11:19" x14ac:dyDescent="0.35">
      <c r="L172" s="48">
        <v>5</v>
      </c>
      <c r="M172" s="48">
        <v>2</v>
      </c>
      <c r="N172" s="38">
        <f>_xlfn.IFNA(VLOOKUP($M172,$J$128:$N$132,5,FALSE),0)</f>
        <v>0</v>
      </c>
      <c r="O172" s="38">
        <f t="shared" si="56"/>
        <v>0</v>
      </c>
      <c r="P172" s="92">
        <f t="shared" si="57"/>
        <v>0</v>
      </c>
    </row>
    <row r="173" spans="11:19" x14ac:dyDescent="0.35">
      <c r="L173" s="48">
        <v>6</v>
      </c>
      <c r="M173" s="48">
        <v>3</v>
      </c>
      <c r="N173" s="38">
        <f>_xlfn.IFNA(VLOOKUP($M173,$J$128:$N$132,5,FALSE),0)</f>
        <v>0</v>
      </c>
      <c r="O173" s="38">
        <f t="shared" si="56"/>
        <v>0</v>
      </c>
      <c r="P173" s="92">
        <f t="shared" si="57"/>
        <v>0</v>
      </c>
    </row>
    <row r="174" spans="11:19" x14ac:dyDescent="0.35">
      <c r="L174" s="48">
        <v>7</v>
      </c>
      <c r="M174" s="48">
        <v>4</v>
      </c>
      <c r="N174" s="38">
        <f>_xlfn.IFNA(VLOOKUP($M174,$J$128:$N$132,5,FALSE),0)</f>
        <v>0</v>
      </c>
      <c r="O174" s="38">
        <f t="shared" si="56"/>
        <v>0</v>
      </c>
      <c r="P174" s="92">
        <f t="shared" si="57"/>
        <v>0</v>
      </c>
    </row>
    <row r="175" spans="11:19" x14ac:dyDescent="0.35">
      <c r="L175" s="48">
        <v>8</v>
      </c>
      <c r="M175" s="48">
        <v>5</v>
      </c>
      <c r="N175" s="38">
        <f>_xlfn.IFNA(VLOOKUP($M175,$J$128:$N$132,5,FALSE),0)</f>
        <v>0</v>
      </c>
      <c r="O175" s="38">
        <f t="shared" si="56"/>
        <v>0</v>
      </c>
      <c r="P175" s="92">
        <f t="shared" si="57"/>
        <v>0</v>
      </c>
    </row>
  </sheetData>
  <mergeCells count="7">
    <mergeCell ref="X2:AC2"/>
    <mergeCell ref="AL2:AN2"/>
    <mergeCell ref="K110:K111"/>
    <mergeCell ref="L110:L111"/>
    <mergeCell ref="T110:T111"/>
    <mergeCell ref="U110:U111"/>
    <mergeCell ref="O2:T2"/>
  </mergeCells>
  <conditionalFormatting sqref="R8:R13 AA17:AA22 R17:R22 R26:R31 AA35:AA40 R35:R40 R44:R49">
    <cfRule type="cellIs" dxfId="4" priority="1" operator="equal">
      <formula>"LL"</formula>
    </cfRule>
  </conditionalFormatting>
  <pageMargins left="0.7" right="0.7" top="0.75" bottom="0.75" header="0.3" footer="0.3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175"/>
  <sheetViews>
    <sheetView showZeros="0" zoomScale="70" zoomScaleNormal="70" zoomScalePageLayoutView="80" workbookViewId="0">
      <selection activeCell="C6" sqref="C6"/>
    </sheetView>
  </sheetViews>
  <sheetFormatPr defaultColWidth="11.453125" defaultRowHeight="14.5" x14ac:dyDescent="0.35"/>
  <cols>
    <col min="1" max="1" width="4.453125" style="1" customWidth="1"/>
    <col min="2" max="2" width="4.453125" style="1" hidden="1" customWidth="1"/>
    <col min="3" max="3" width="5.453125" style="1" customWidth="1"/>
    <col min="4" max="4" width="5.453125" style="1" hidden="1" customWidth="1"/>
    <col min="5" max="6" width="18.54296875" style="1" customWidth="1"/>
    <col min="7" max="7" width="13.453125" style="1" bestFit="1" customWidth="1"/>
    <col min="8" max="8" width="9.453125" style="1" bestFit="1" customWidth="1"/>
    <col min="9" max="10" width="3.453125" customWidth="1"/>
    <col min="11" max="11" width="6.1796875" customWidth="1"/>
    <col min="12" max="13" width="5.54296875" hidden="1" customWidth="1"/>
    <col min="14" max="14" width="6.1796875" customWidth="1"/>
    <col min="15" max="15" width="28.54296875" customWidth="1"/>
    <col min="16" max="16" width="12.7265625" customWidth="1"/>
    <col min="17" max="17" width="10.54296875" bestFit="1" customWidth="1"/>
    <col min="18" max="18" width="3.81640625" style="111" customWidth="1"/>
    <col min="19" max="19" width="5.7265625" customWidth="1"/>
    <col min="20" max="20" width="6.1796875" customWidth="1"/>
    <col min="21" max="22" width="5.54296875" hidden="1" customWidth="1"/>
    <col min="23" max="23" width="6.1796875" customWidth="1"/>
    <col min="24" max="24" width="28.54296875" customWidth="1"/>
    <col min="25" max="25" width="11.81640625" bestFit="1" customWidth="1"/>
    <col min="26" max="26" width="5.1796875" customWidth="1"/>
    <col min="27" max="27" width="3.81640625" style="111" customWidth="1"/>
    <col min="28" max="28" width="5.81640625" style="82" customWidth="1"/>
    <col min="29" max="29" width="2.81640625" hidden="1" customWidth="1"/>
    <col min="30" max="30" width="5.81640625" style="3" hidden="1" customWidth="1"/>
    <col min="31" max="31" width="6.1796875" customWidth="1"/>
    <col min="32" max="32" width="28.54296875" customWidth="1"/>
    <col min="33" max="33" width="11.81640625" bestFit="1" customWidth="1"/>
    <col min="34" max="34" width="5.453125" customWidth="1"/>
    <col min="35" max="35" width="4.453125" customWidth="1"/>
    <col min="36" max="36" width="11.453125" customWidth="1"/>
    <col min="37" max="37" width="2" hidden="1" customWidth="1"/>
    <col min="38" max="38" width="9.7265625" bestFit="1" customWidth="1"/>
    <col min="39" max="39" width="22.453125" style="4" bestFit="1" customWidth="1"/>
    <col min="40" max="40" width="18.54296875" style="4" customWidth="1"/>
    <col min="41" max="41" width="14.1796875" bestFit="1" customWidth="1"/>
  </cols>
  <sheetData>
    <row r="1" spans="1:44" x14ac:dyDescent="0.35">
      <c r="N1" s="2"/>
    </row>
    <row r="2" spans="1:44" ht="71.25" customHeight="1" x14ac:dyDescent="0.6">
      <c r="L2" s="157"/>
      <c r="M2" s="157"/>
      <c r="O2" s="180" t="str">
        <f>CONCATENATE(General!K18,General!F24,General!K19,General!F24,General!K20,General!F24,General!K21)</f>
        <v xml:space="preserve">   </v>
      </c>
      <c r="P2" s="180"/>
      <c r="Q2" s="180"/>
      <c r="R2" s="180"/>
      <c r="S2" s="180"/>
      <c r="T2" s="180"/>
      <c r="X2" s="181">
        <f>General!H3</f>
        <v>0</v>
      </c>
      <c r="Y2" s="181"/>
      <c r="Z2" s="181"/>
      <c r="AA2" s="181"/>
      <c r="AB2" s="181"/>
      <c r="AC2" s="181"/>
      <c r="AG2" s="5"/>
      <c r="AL2" s="180" t="str">
        <f>CONCATENATE(General!K18,General!F24,General!K19,General!F24,General!K20,General!F24,General!K21,General!F24,General!F3)</f>
        <v xml:space="preserve">    </v>
      </c>
      <c r="AM2" s="180"/>
      <c r="AN2" s="180"/>
      <c r="AO2" s="157"/>
      <c r="AP2" s="157"/>
      <c r="AQ2" s="157"/>
      <c r="AR2" s="157"/>
    </row>
    <row r="3" spans="1:44" ht="14.5" customHeight="1" x14ac:dyDescent="0.35">
      <c r="X3" s="6"/>
      <c r="Y3" s="6"/>
    </row>
    <row r="4" spans="1:44" ht="18" customHeight="1" x14ac:dyDescent="0.4">
      <c r="A4" s="7" t="s">
        <v>0</v>
      </c>
      <c r="B4" s="7"/>
      <c r="K4" s="8"/>
      <c r="L4" s="8"/>
      <c r="M4" s="8"/>
      <c r="O4" s="9"/>
      <c r="P4" s="9"/>
      <c r="AJ4" s="10" t="s">
        <v>1</v>
      </c>
      <c r="AK4" s="8"/>
    </row>
    <row r="5" spans="1:44" ht="14.5" customHeight="1" x14ac:dyDescent="0.35">
      <c r="A5" s="11" t="s">
        <v>2</v>
      </c>
      <c r="B5" s="11"/>
      <c r="C5" s="12" t="s">
        <v>3</v>
      </c>
      <c r="D5" s="12" t="s">
        <v>21</v>
      </c>
      <c r="E5" s="13" t="s">
        <v>4</v>
      </c>
      <c r="F5" s="13" t="s">
        <v>61</v>
      </c>
      <c r="G5" s="11" t="s">
        <v>13</v>
      </c>
      <c r="H5" s="11" t="s">
        <v>6</v>
      </c>
      <c r="AJ5" s="14" t="s">
        <v>2</v>
      </c>
      <c r="AK5" s="15"/>
      <c r="AL5" s="16" t="s">
        <v>3</v>
      </c>
      <c r="AM5" s="17" t="s">
        <v>4</v>
      </c>
      <c r="AN5" s="13" t="s">
        <v>61</v>
      </c>
      <c r="AO5" s="18" t="s">
        <v>14</v>
      </c>
    </row>
    <row r="6" spans="1:44" ht="14.5" customHeight="1" x14ac:dyDescent="0.35">
      <c r="A6" s="19">
        <v>1</v>
      </c>
      <c r="B6" s="50">
        <f>IF(General!$I$18=1,'Class 1'!D6,'Class 1'!C6)</f>
        <v>0</v>
      </c>
      <c r="C6" s="64"/>
      <c r="D6" s="55">
        <f>IF(General!$I$18=1,'Class 1'!A6,0)</f>
        <v>0</v>
      </c>
      <c r="E6" s="55">
        <f>IF(C6&lt;&gt;0,VLOOKUP(C6,General!$A$15:$C$514,2,FALSE),0)</f>
        <v>0</v>
      </c>
      <c r="F6" s="55">
        <f>IF(C6&lt;&gt;0,VLOOKUP(C6,General!$A$15:$C$514,3,FALSE),0)</f>
        <v>0</v>
      </c>
      <c r="G6" s="61"/>
      <c r="H6" s="20"/>
      <c r="K6" s="21" t="s">
        <v>7</v>
      </c>
      <c r="L6" s="21"/>
      <c r="M6" s="21"/>
      <c r="N6" s="21"/>
      <c r="O6" s="9">
        <f>IF(General!$I$20&gt;0,General!H5,0)</f>
        <v>0</v>
      </c>
      <c r="P6" s="9"/>
      <c r="AJ6" s="23">
        <v>1</v>
      </c>
      <c r="AK6" s="24">
        <v>1</v>
      </c>
      <c r="AL6" s="25">
        <f t="shared" ref="AL6:AL11" si="0">_xlfn.IFNA(VLOOKUP($AK6,$AD$26:$AF$31,2,FALSE),0)</f>
        <v>0</v>
      </c>
      <c r="AM6" s="26">
        <f>IF(AL6&gt;0,VLOOKUP($AL6,$B$6:$G$35,4,FALSE),0)</f>
        <v>0</v>
      </c>
      <c r="AN6" s="26">
        <f>IF(AL6&gt;0,VLOOKUP($AL6,$B$6:$G$35,5,FALSE),0)</f>
        <v>0</v>
      </c>
      <c r="AO6" s="27">
        <f>IF(AL6&gt;0,VLOOKUP(AL6,$B$6:$G$105,6,FALSE),0)</f>
        <v>0</v>
      </c>
    </row>
    <row r="7" spans="1:44" ht="14.5" customHeight="1" x14ac:dyDescent="0.35">
      <c r="A7" s="28">
        <v>2</v>
      </c>
      <c r="B7" s="51">
        <f>IF(General!$I$18=1,'Class 1'!D7,'Class 1'!C7)</f>
        <v>0</v>
      </c>
      <c r="C7" s="65"/>
      <c r="D7" s="56">
        <f>IF(General!$I$18=1,'Class 1'!A7,0)</f>
        <v>0</v>
      </c>
      <c r="E7" s="55">
        <f>IF(C7&lt;&gt;0,VLOOKUP(C7,General!$A$15:$C$514,2,FALSE),0)</f>
        <v>0</v>
      </c>
      <c r="F7" s="55">
        <f>IF(C7&lt;&gt;0,VLOOKUP(C7,General!$A$15:$C$514,3,FALSE),0)</f>
        <v>0</v>
      </c>
      <c r="G7" s="62"/>
      <c r="H7" s="29">
        <f t="shared" ref="H7:H19" si="1">IF(G7&gt;0,G7-G$6,0)</f>
        <v>0</v>
      </c>
      <c r="K7" s="30"/>
      <c r="L7" s="30"/>
      <c r="M7" s="30"/>
      <c r="N7" s="12" t="s">
        <v>3</v>
      </c>
      <c r="O7" s="31" t="s">
        <v>4</v>
      </c>
      <c r="P7" s="32" t="s">
        <v>13</v>
      </c>
      <c r="Q7" s="11" t="s">
        <v>2</v>
      </c>
      <c r="R7" s="112" t="s">
        <v>57</v>
      </c>
      <c r="S7" s="21"/>
      <c r="T7" s="21"/>
      <c r="U7" s="21"/>
      <c r="V7" s="21"/>
      <c r="W7" s="21"/>
      <c r="X7" s="21"/>
      <c r="Y7" s="21"/>
      <c r="Z7" s="21"/>
      <c r="AA7" s="113"/>
      <c r="AB7" s="85"/>
      <c r="AC7" s="21"/>
      <c r="AD7" s="33"/>
      <c r="AE7" s="21"/>
      <c r="AF7" s="21"/>
      <c r="AG7" s="21"/>
      <c r="AH7" s="21"/>
      <c r="AJ7" s="23">
        <v>2</v>
      </c>
      <c r="AK7" s="24">
        <v>2</v>
      </c>
      <c r="AL7" s="25">
        <f t="shared" si="0"/>
        <v>0</v>
      </c>
      <c r="AM7" s="26">
        <f t="shared" ref="AM7:AM35" si="2">IF(AL7&gt;0,VLOOKUP($AL7,$B$6:$G$35,4,FALSE),0)</f>
        <v>0</v>
      </c>
      <c r="AN7" s="26">
        <f t="shared" ref="AN7:AN35" si="3">IF(AL7&gt;0,VLOOKUP($AL7,$B$6:$G$35,5,FALSE),0)</f>
        <v>0</v>
      </c>
      <c r="AO7" s="27">
        <f t="shared" ref="AO7:AO35" si="4">IF(AL7&gt;0,VLOOKUP(AL7,$B$6:$G$105,6,FALSE),0)</f>
        <v>0</v>
      </c>
    </row>
    <row r="8" spans="1:44" ht="14.5" customHeight="1" x14ac:dyDescent="0.35">
      <c r="A8" s="28">
        <v>3</v>
      </c>
      <c r="B8" s="51">
        <f>IF(General!$I$18=1,'Class 1'!D8,'Class 1'!C8)</f>
        <v>0</v>
      </c>
      <c r="C8" s="65"/>
      <c r="D8" s="56">
        <f>IF(General!$I$18=1,'Class 1'!A8,0)</f>
        <v>0</v>
      </c>
      <c r="E8" s="55">
        <f>IF(C8&lt;&gt;0,VLOOKUP(C8,General!$A$15:$C$514,2,FALSE),0)</f>
        <v>0</v>
      </c>
      <c r="F8" s="55">
        <f>IF(C8&lt;&gt;0,VLOOKUP(C8,General!$A$15:$C$514,3,FALSE),0)</f>
        <v>0</v>
      </c>
      <c r="G8" s="62"/>
      <c r="H8" s="29">
        <f t="shared" si="1"/>
        <v>0</v>
      </c>
      <c r="K8" s="144"/>
      <c r="L8" s="145">
        <v>1</v>
      </c>
      <c r="M8" s="145">
        <f>Q8</f>
        <v>0</v>
      </c>
      <c r="N8" s="146">
        <f>VLOOKUP(L8,$A$6:$E$35,2,FALSE)</f>
        <v>0</v>
      </c>
      <c r="O8" s="117">
        <f>VLOOKUP(N8,$B$6:$E$35,4,FALSE)</f>
        <v>0</v>
      </c>
      <c r="P8" s="119"/>
      <c r="Q8" s="120"/>
      <c r="R8" s="121">
        <f t="shared" ref="R8:R13" si="5">_xlfn.IFNA(VLOOKUP(N8,N$122:R$132,5,FALSE),0)</f>
        <v>0</v>
      </c>
      <c r="S8" s="21"/>
      <c r="T8" s="21"/>
      <c r="U8" s="21"/>
      <c r="V8" s="21"/>
      <c r="W8" s="21"/>
      <c r="X8" s="21"/>
      <c r="Y8" s="21"/>
      <c r="Z8" s="21"/>
      <c r="AA8" s="113"/>
      <c r="AB8" s="85"/>
      <c r="AC8" s="21"/>
      <c r="AD8" s="33"/>
      <c r="AE8" s="21"/>
      <c r="AF8" s="21"/>
      <c r="AG8" s="21"/>
      <c r="AH8" s="21"/>
      <c r="AJ8" s="23">
        <v>3</v>
      </c>
      <c r="AK8" s="24">
        <v>3</v>
      </c>
      <c r="AL8" s="25">
        <f t="shared" si="0"/>
        <v>0</v>
      </c>
      <c r="AM8" s="26">
        <f t="shared" si="2"/>
        <v>0</v>
      </c>
      <c r="AN8" s="26">
        <f t="shared" si="3"/>
        <v>0</v>
      </c>
      <c r="AO8" s="27">
        <f t="shared" si="4"/>
        <v>0</v>
      </c>
    </row>
    <row r="9" spans="1:44" ht="12.75" customHeight="1" x14ac:dyDescent="0.35">
      <c r="A9" s="28">
        <v>4</v>
      </c>
      <c r="B9" s="51">
        <f>IF(General!$I$18=1,'Class 1'!D9,'Class 1'!C9)</f>
        <v>0</v>
      </c>
      <c r="C9" s="65"/>
      <c r="D9" s="56">
        <f>IF(General!$I$18=1,'Class 1'!A9,0)</f>
        <v>0</v>
      </c>
      <c r="E9" s="55">
        <f>IF(C9&lt;&gt;0,VLOOKUP(C9,General!$A$15:$C$514,2,FALSE),0)</f>
        <v>0</v>
      </c>
      <c r="F9" s="55">
        <f>IF(C9&lt;&gt;0,VLOOKUP(C9,General!$A$15:$C$514,3,FALSE),0)</f>
        <v>0</v>
      </c>
      <c r="G9" s="62"/>
      <c r="H9" s="29">
        <f t="shared" si="1"/>
        <v>0</v>
      </c>
      <c r="K9" s="122"/>
      <c r="L9" s="148">
        <v>10</v>
      </c>
      <c r="M9" s="148">
        <f>Q9</f>
        <v>0</v>
      </c>
      <c r="N9" s="149">
        <f t="shared" ref="N9:N13" si="6">VLOOKUP(L9,$A$6:$E$35,2,FALSE)</f>
        <v>0</v>
      </c>
      <c r="O9" s="123">
        <f t="shared" ref="O9:O13" si="7">VLOOKUP(N9,$B$6:$E$35,4,FALSE)</f>
        <v>0</v>
      </c>
      <c r="P9" s="125"/>
      <c r="Q9" s="126"/>
      <c r="R9" s="150">
        <f t="shared" si="5"/>
        <v>0</v>
      </c>
      <c r="S9" s="21"/>
      <c r="T9" s="21"/>
      <c r="U9" s="21"/>
      <c r="V9" s="21"/>
      <c r="W9" s="21"/>
      <c r="X9" s="21"/>
      <c r="Y9" s="21"/>
      <c r="Z9" s="21"/>
      <c r="AA9" s="113"/>
      <c r="AB9" s="85"/>
      <c r="AC9" s="21"/>
      <c r="AD9" s="33"/>
      <c r="AE9" s="21"/>
      <c r="AF9" s="21"/>
      <c r="AG9" s="21"/>
      <c r="AH9" s="21"/>
      <c r="AJ9" s="23">
        <v>4</v>
      </c>
      <c r="AK9" s="24">
        <v>4</v>
      </c>
      <c r="AL9" s="25">
        <f t="shared" si="0"/>
        <v>0</v>
      </c>
      <c r="AM9" s="26">
        <f t="shared" si="2"/>
        <v>0</v>
      </c>
      <c r="AN9" s="26">
        <f t="shared" si="3"/>
        <v>0</v>
      </c>
      <c r="AO9" s="27">
        <f t="shared" si="4"/>
        <v>0</v>
      </c>
    </row>
    <row r="10" spans="1:44" ht="14.5" customHeight="1" x14ac:dyDescent="0.35">
      <c r="A10" s="28">
        <v>5</v>
      </c>
      <c r="B10" s="51">
        <f>IF(General!$I$18=1,'Class 1'!D10,'Class 1'!C10)</f>
        <v>0</v>
      </c>
      <c r="C10" s="65"/>
      <c r="D10" s="56">
        <f>IF(General!$I$18=1,'Class 1'!A10,0)</f>
        <v>0</v>
      </c>
      <c r="E10" s="55">
        <f>IF(C10&lt;&gt;0,VLOOKUP(C10,General!$A$15:$C$514,2,FALSE),0)</f>
        <v>0</v>
      </c>
      <c r="F10" s="55">
        <f>IF(C10&lt;&gt;0,VLOOKUP(C10,General!$A$15:$C$514,3,FALSE),0)</f>
        <v>0</v>
      </c>
      <c r="G10" s="62"/>
      <c r="H10" s="29">
        <f t="shared" si="1"/>
        <v>0</v>
      </c>
      <c r="K10" s="151" t="s">
        <v>41</v>
      </c>
      <c r="L10" s="148">
        <v>11</v>
      </c>
      <c r="M10" s="148">
        <f>Q10</f>
        <v>0</v>
      </c>
      <c r="N10" s="149">
        <f t="shared" si="6"/>
        <v>0</v>
      </c>
      <c r="O10" s="123">
        <f t="shared" si="7"/>
        <v>0</v>
      </c>
      <c r="P10" s="125"/>
      <c r="Q10" s="126"/>
      <c r="R10" s="150">
        <f t="shared" si="5"/>
        <v>0</v>
      </c>
      <c r="S10" s="21"/>
      <c r="AA10" s="113"/>
      <c r="AB10" s="85"/>
      <c r="AC10" s="21"/>
      <c r="AD10" s="33"/>
      <c r="AE10" s="21"/>
      <c r="AF10" s="21"/>
      <c r="AG10" s="21"/>
      <c r="AH10" s="21"/>
      <c r="AJ10" s="23">
        <v>5</v>
      </c>
      <c r="AK10" s="24">
        <v>5</v>
      </c>
      <c r="AL10" s="25">
        <f t="shared" si="0"/>
        <v>0</v>
      </c>
      <c r="AM10" s="26">
        <f t="shared" si="2"/>
        <v>0</v>
      </c>
      <c r="AN10" s="26">
        <f t="shared" si="3"/>
        <v>0</v>
      </c>
      <c r="AO10" s="27">
        <f t="shared" si="4"/>
        <v>0</v>
      </c>
    </row>
    <row r="11" spans="1:44" x14ac:dyDescent="0.35">
      <c r="A11" s="28">
        <v>6</v>
      </c>
      <c r="B11" s="51">
        <f>IF(General!$I$18=1,'Class 1'!D11,'Class 1'!C11)</f>
        <v>0</v>
      </c>
      <c r="C11" s="65"/>
      <c r="D11" s="56">
        <f>IF(General!$I$18=1,'Class 1'!A11,0)</f>
        <v>0</v>
      </c>
      <c r="E11" s="55">
        <f>IF(C11&lt;&gt;0,VLOOKUP(C11,General!$A$15:$C$514,2,FALSE),0)</f>
        <v>0</v>
      </c>
      <c r="F11" s="55">
        <f>IF(C11&lt;&gt;0,VLOOKUP(C11,General!$A$15:$C$514,3,FALSE),0)</f>
        <v>0</v>
      </c>
      <c r="G11" s="62"/>
      <c r="H11" s="29">
        <f t="shared" si="1"/>
        <v>0</v>
      </c>
      <c r="K11" s="152"/>
      <c r="L11" s="148">
        <v>20</v>
      </c>
      <c r="M11" s="148">
        <f t="shared" ref="M11:M12" si="8">Q11</f>
        <v>0</v>
      </c>
      <c r="N11" s="149">
        <f t="shared" si="6"/>
        <v>0</v>
      </c>
      <c r="O11" s="123">
        <f t="shared" si="7"/>
        <v>0</v>
      </c>
      <c r="P11" s="125"/>
      <c r="Q11" s="126"/>
      <c r="R11" s="150">
        <f t="shared" si="5"/>
        <v>0</v>
      </c>
      <c r="S11" s="21"/>
      <c r="AA11" s="115"/>
      <c r="AB11" s="83"/>
      <c r="AC11" s="21"/>
      <c r="AD11" s="35"/>
      <c r="AE11" s="21"/>
      <c r="AF11" s="21"/>
      <c r="AG11" s="21"/>
      <c r="AH11" s="21"/>
      <c r="AJ11" s="23">
        <v>6</v>
      </c>
      <c r="AK11" s="24">
        <v>6</v>
      </c>
      <c r="AL11" s="25">
        <f t="shared" si="0"/>
        <v>0</v>
      </c>
      <c r="AM11" s="26">
        <f t="shared" si="2"/>
        <v>0</v>
      </c>
      <c r="AN11" s="26">
        <f t="shared" si="3"/>
        <v>0</v>
      </c>
      <c r="AO11" s="27">
        <f t="shared" si="4"/>
        <v>0</v>
      </c>
    </row>
    <row r="12" spans="1:44" x14ac:dyDescent="0.35">
      <c r="A12" s="28">
        <v>7</v>
      </c>
      <c r="B12" s="51">
        <f>IF(General!$I$18=1,'Class 1'!D12,'Class 1'!C12)</f>
        <v>0</v>
      </c>
      <c r="C12" s="65"/>
      <c r="D12" s="56">
        <f>IF(General!$I$18=1,'Class 1'!A12,0)</f>
        <v>0</v>
      </c>
      <c r="E12" s="55">
        <f>IF(C12&lt;&gt;0,VLOOKUP(C12,General!$A$15:$C$514,2,FALSE),0)</f>
        <v>0</v>
      </c>
      <c r="F12" s="55">
        <f>IF(C12&lt;&gt;0,VLOOKUP(C12,General!$A$15:$C$514,3,FALSE),0)</f>
        <v>0</v>
      </c>
      <c r="G12" s="62"/>
      <c r="H12" s="29">
        <f t="shared" si="1"/>
        <v>0</v>
      </c>
      <c r="K12" s="152"/>
      <c r="L12" s="148">
        <v>21</v>
      </c>
      <c r="M12" s="148">
        <f t="shared" si="8"/>
        <v>0</v>
      </c>
      <c r="N12" s="149">
        <f t="shared" si="6"/>
        <v>0</v>
      </c>
      <c r="O12" s="123">
        <f t="shared" si="7"/>
        <v>0</v>
      </c>
      <c r="P12" s="125"/>
      <c r="Q12" s="126"/>
      <c r="R12" s="150">
        <f t="shared" si="5"/>
        <v>0</v>
      </c>
      <c r="S12" s="21"/>
      <c r="AA12" s="84"/>
      <c r="AB12" s="84"/>
      <c r="AC12" s="21"/>
      <c r="AD12" s="36"/>
      <c r="AE12" s="21"/>
      <c r="AF12" s="21"/>
      <c r="AG12" s="21"/>
      <c r="AH12" s="21"/>
      <c r="AJ12" s="23">
        <v>7</v>
      </c>
      <c r="AK12" s="24">
        <v>1</v>
      </c>
      <c r="AL12" s="25">
        <f>_xlfn.IFNA(IF(General!I$19=1,VLOOKUP('Class 1'!AK12,'Class 1'!U$127:W$128,3),VLOOKUP(AK12,'Class 1'!U$135:W$136,3)),0)</f>
        <v>0</v>
      </c>
      <c r="AM12" s="26">
        <f t="shared" si="2"/>
        <v>0</v>
      </c>
      <c r="AN12" s="26">
        <f t="shared" si="3"/>
        <v>0</v>
      </c>
      <c r="AO12" s="27">
        <f t="shared" si="4"/>
        <v>0</v>
      </c>
    </row>
    <row r="13" spans="1:44" x14ac:dyDescent="0.35">
      <c r="A13" s="28">
        <v>8</v>
      </c>
      <c r="B13" s="51">
        <f>IF(General!$I$18=1,'Class 1'!D13,'Class 1'!C13)</f>
        <v>0</v>
      </c>
      <c r="C13" s="65"/>
      <c r="D13" s="56">
        <f>IF(General!$I$18=1,'Class 1'!A13,0)</f>
        <v>0</v>
      </c>
      <c r="E13" s="55">
        <f>IF(C13&lt;&gt;0,VLOOKUP(C13,General!$A$15:$C$514,2,FALSE),0)</f>
        <v>0</v>
      </c>
      <c r="F13" s="55">
        <f>IF(C13&lt;&gt;0,VLOOKUP(C13,General!$A$15:$C$514,3,FALSE),0)</f>
        <v>0</v>
      </c>
      <c r="G13" s="62"/>
      <c r="H13" s="29">
        <f t="shared" si="1"/>
        <v>0</v>
      </c>
      <c r="K13" s="153"/>
      <c r="L13" s="154">
        <v>30</v>
      </c>
      <c r="M13" s="154">
        <f>Q13</f>
        <v>0</v>
      </c>
      <c r="N13" s="155">
        <f t="shared" si="6"/>
        <v>0</v>
      </c>
      <c r="O13" s="131">
        <f t="shared" si="7"/>
        <v>0</v>
      </c>
      <c r="P13" s="133"/>
      <c r="Q13" s="134"/>
      <c r="R13" s="156">
        <f t="shared" si="5"/>
        <v>0</v>
      </c>
      <c r="S13" s="21"/>
      <c r="AA13" s="84"/>
      <c r="AB13" s="84"/>
      <c r="AC13" s="21"/>
      <c r="AD13" s="36"/>
      <c r="AE13" s="21"/>
      <c r="AF13" s="21"/>
      <c r="AG13" s="21"/>
      <c r="AH13" s="21"/>
      <c r="AJ13" s="23">
        <v>8</v>
      </c>
      <c r="AK13" s="24">
        <v>2</v>
      </c>
      <c r="AL13" s="25">
        <f>_xlfn.IFNA(IF(General!I$19=1,VLOOKUP('Class 1'!AK13,'Class 1'!U$127:W$128,3),VLOOKUP(AK13,'Class 1'!U$135:W$136,3)),0)</f>
        <v>0</v>
      </c>
      <c r="AM13" s="26">
        <f t="shared" si="2"/>
        <v>0</v>
      </c>
      <c r="AN13" s="26">
        <f t="shared" si="3"/>
        <v>0</v>
      </c>
      <c r="AO13" s="27">
        <f t="shared" si="4"/>
        <v>0</v>
      </c>
    </row>
    <row r="14" spans="1:44" x14ac:dyDescent="0.35">
      <c r="A14" s="28">
        <v>9</v>
      </c>
      <c r="B14" s="51">
        <f>IF(General!$I$18=1,'Class 1'!D14,'Class 1'!C14)</f>
        <v>0</v>
      </c>
      <c r="C14" s="65"/>
      <c r="D14" s="56">
        <f>IF(General!$I$18=1,'Class 1'!A14,0)</f>
        <v>0</v>
      </c>
      <c r="E14" s="55">
        <f>IF(C14&lt;&gt;0,VLOOKUP(C14,General!$A$15:$C$514,2,FALSE),0)</f>
        <v>0</v>
      </c>
      <c r="F14" s="55">
        <f>IF(C14&lt;&gt;0,VLOOKUP(C14,General!$A$15:$C$514,3,FALSE),0)</f>
        <v>0</v>
      </c>
      <c r="G14" s="62"/>
      <c r="H14" s="29">
        <f t="shared" si="1"/>
        <v>0</v>
      </c>
      <c r="N14" s="21"/>
      <c r="O14" s="21"/>
      <c r="P14" s="21"/>
      <c r="Q14" s="21"/>
      <c r="R14" s="113"/>
      <c r="S14" s="21"/>
      <c r="AA14" s="84"/>
      <c r="AB14" s="84"/>
      <c r="AC14" s="21"/>
      <c r="AD14" s="36"/>
      <c r="AE14" s="21"/>
      <c r="AF14" s="21"/>
      <c r="AG14" s="21"/>
      <c r="AH14" s="21"/>
      <c r="AJ14" s="23">
        <v>9</v>
      </c>
      <c r="AK14" s="24">
        <v>1</v>
      </c>
      <c r="AL14" s="25">
        <f>_xlfn.IFNA(VLOOKUP(AK14,U129:W130,3,FALSE),0)</f>
        <v>0</v>
      </c>
      <c r="AM14" s="26">
        <f t="shared" si="2"/>
        <v>0</v>
      </c>
      <c r="AN14" s="26">
        <f t="shared" si="3"/>
        <v>0</v>
      </c>
      <c r="AO14" s="27">
        <f t="shared" si="4"/>
        <v>0</v>
      </c>
    </row>
    <row r="15" spans="1:44" x14ac:dyDescent="0.35">
      <c r="A15" s="28">
        <v>10</v>
      </c>
      <c r="B15" s="51">
        <f>IF(General!$I$18=1,'Class 1'!D15,'Class 1'!C15)</f>
        <v>0</v>
      </c>
      <c r="C15" s="65"/>
      <c r="D15" s="56">
        <f>IF(General!$I$18=1,'Class 1'!A15,0)</f>
        <v>0</v>
      </c>
      <c r="E15" s="55">
        <f>IF(C15&lt;&gt;0,VLOOKUP(C15,General!$A$15:$C$514,2,FALSE),0)</f>
        <v>0</v>
      </c>
      <c r="F15" s="55">
        <f>IF(C15&lt;&gt;0,VLOOKUP(C15,General!$A$15:$C$514,3,FALSE),0)</f>
        <v>0</v>
      </c>
      <c r="G15" s="62"/>
      <c r="H15" s="29">
        <f t="shared" si="1"/>
        <v>0</v>
      </c>
      <c r="N15" s="21"/>
      <c r="O15" s="9">
        <f>IF(General!$I$20=1,General!H6,0)</f>
        <v>0</v>
      </c>
      <c r="P15" s="9"/>
      <c r="Q15" s="21"/>
      <c r="R15" s="113"/>
      <c r="S15" s="21"/>
      <c r="T15" s="21" t="s">
        <v>8</v>
      </c>
      <c r="U15" s="21"/>
      <c r="V15" s="21"/>
      <c r="W15" s="21"/>
      <c r="X15" s="9">
        <f>IF(General!$I$20&gt;0,General!H11,0)</f>
        <v>0</v>
      </c>
      <c r="Y15" s="22"/>
      <c r="Z15" s="21"/>
      <c r="AA15" s="84"/>
      <c r="AB15" s="84"/>
      <c r="AC15" s="21"/>
      <c r="AD15" s="36"/>
      <c r="AE15" s="21"/>
      <c r="AF15" s="21"/>
      <c r="AG15" s="21"/>
      <c r="AH15" s="21"/>
      <c r="AJ15" s="23">
        <v>10</v>
      </c>
      <c r="AK15" s="24">
        <v>2</v>
      </c>
      <c r="AL15" s="25">
        <f>_xlfn.IFNA(VLOOKUP(AK15,U129:W130,3,FALSE),0)</f>
        <v>0</v>
      </c>
      <c r="AM15" s="26">
        <f t="shared" si="2"/>
        <v>0</v>
      </c>
      <c r="AN15" s="26">
        <f t="shared" si="3"/>
        <v>0</v>
      </c>
      <c r="AO15" s="27">
        <f t="shared" si="4"/>
        <v>0</v>
      </c>
    </row>
    <row r="16" spans="1:44" x14ac:dyDescent="0.35">
      <c r="A16" s="28">
        <v>11</v>
      </c>
      <c r="B16" s="51">
        <f>IF(General!$I$18=1,'Class 1'!D16,'Class 1'!C16)</f>
        <v>0</v>
      </c>
      <c r="C16" s="65"/>
      <c r="D16" s="56">
        <f>IF(General!$I$18=1,'Class 1'!A16,0)</f>
        <v>0</v>
      </c>
      <c r="E16" s="55">
        <f>IF(C16&lt;&gt;0,VLOOKUP(C16,General!$A$15:$C$514,2,FALSE),0)</f>
        <v>0</v>
      </c>
      <c r="F16" s="55">
        <f>IF(C16&lt;&gt;0,VLOOKUP(C16,General!$A$15:$C$514,3,FALSE),0)</f>
        <v>0</v>
      </c>
      <c r="G16" s="62"/>
      <c r="H16" s="29">
        <f t="shared" si="1"/>
        <v>0</v>
      </c>
      <c r="K16" s="30"/>
      <c r="L16" s="30"/>
      <c r="M16" s="30"/>
      <c r="N16" s="12" t="s">
        <v>3</v>
      </c>
      <c r="O16" s="31" t="s">
        <v>4</v>
      </c>
      <c r="P16" s="32" t="s">
        <v>13</v>
      </c>
      <c r="Q16" s="11" t="s">
        <v>2</v>
      </c>
      <c r="R16" s="112" t="s">
        <v>57</v>
      </c>
      <c r="S16" s="21"/>
      <c r="T16" s="34"/>
      <c r="U16" s="34" t="s">
        <v>2</v>
      </c>
      <c r="V16" s="34" t="s">
        <v>56</v>
      </c>
      <c r="W16" s="12" t="s">
        <v>3</v>
      </c>
      <c r="X16" s="31" t="s">
        <v>4</v>
      </c>
      <c r="Y16" s="32" t="s">
        <v>13</v>
      </c>
      <c r="Z16" s="11" t="s">
        <v>2</v>
      </c>
      <c r="AA16" s="112" t="s">
        <v>57</v>
      </c>
      <c r="AB16" s="85"/>
      <c r="AC16" s="21"/>
      <c r="AD16" s="33"/>
      <c r="AE16" s="21"/>
      <c r="AF16" s="22"/>
      <c r="AG16" s="22"/>
      <c r="AH16" s="21"/>
      <c r="AJ16" s="23">
        <v>11</v>
      </c>
      <c r="AK16" s="24">
        <v>1</v>
      </c>
      <c r="AL16" s="25">
        <f>_xlfn.IFNA(VLOOKUP(AK16,U131:W132,3,FALSE),0)</f>
        <v>0</v>
      </c>
      <c r="AM16" s="26">
        <f t="shared" si="2"/>
        <v>0</v>
      </c>
      <c r="AN16" s="26">
        <f t="shared" si="3"/>
        <v>0</v>
      </c>
      <c r="AO16" s="27">
        <f t="shared" si="4"/>
        <v>0</v>
      </c>
    </row>
    <row r="17" spans="1:41" x14ac:dyDescent="0.35">
      <c r="A17" s="28">
        <v>12</v>
      </c>
      <c r="B17" s="51">
        <f>IF(General!$I$18=1,'Class 1'!D17,'Class 1'!C17)</f>
        <v>0</v>
      </c>
      <c r="C17" s="65"/>
      <c r="D17" s="56">
        <f>IF(General!$I$18=1,'Class 1'!A17,0)</f>
        <v>0</v>
      </c>
      <c r="E17" s="55">
        <f>IF(C17&lt;&gt;0,VLOOKUP(C17,General!$A$15:$C$514,2,FALSE),0)</f>
        <v>0</v>
      </c>
      <c r="F17" s="55">
        <f>IF(C17&lt;&gt;0,VLOOKUP(C17,General!$A$15:$C$514,3,FALSE),0)</f>
        <v>0</v>
      </c>
      <c r="G17" s="62"/>
      <c r="H17" s="29">
        <f t="shared" si="1"/>
        <v>0</v>
      </c>
      <c r="K17" s="144"/>
      <c r="L17" s="145">
        <v>4</v>
      </c>
      <c r="M17" s="145">
        <f>Q17</f>
        <v>0</v>
      </c>
      <c r="N17" s="146">
        <f>VLOOKUP(L17,$A$6:$E$35,2,FALSE)</f>
        <v>0</v>
      </c>
      <c r="O17" s="117">
        <f>VLOOKUP(N17,$B$6:$E$35,4,FALSE)</f>
        <v>0</v>
      </c>
      <c r="P17" s="119"/>
      <c r="Q17" s="120"/>
      <c r="R17" s="147">
        <f t="shared" ref="R17:R22" si="9">_xlfn.IFNA(VLOOKUP(N17,N$122:R$132,5,FALSE),0)</f>
        <v>0</v>
      </c>
      <c r="S17" s="21"/>
      <c r="T17" s="116"/>
      <c r="U17" s="117">
        <f>Z17</f>
        <v>0</v>
      </c>
      <c r="V17" s="117">
        <v>1</v>
      </c>
      <c r="W17" s="118">
        <f>_xlfn.IFNA(VLOOKUP('Class 1'!V17,'Class 1'!K$112:N$116,4,FALSE),0)</f>
        <v>0</v>
      </c>
      <c r="X17" s="117">
        <f t="shared" ref="X17:X22" si="10">_xlfn.IFNA(VLOOKUP(W17,B$6:E$35,4,FALSE),0)</f>
        <v>0</v>
      </c>
      <c r="Y17" s="119"/>
      <c r="Z17" s="120"/>
      <c r="AA17" s="121" t="str">
        <f t="shared" ref="AA17:AA22" si="11">_xlfn.IFNA(VLOOKUP(W17,W$116:AA$119,5,FALSE),0)</f>
        <v>LL</v>
      </c>
      <c r="AC17" s="21"/>
      <c r="AD17" s="45"/>
      <c r="AJ17" s="23">
        <v>12</v>
      </c>
      <c r="AK17" s="24">
        <v>2</v>
      </c>
      <c r="AL17" s="25">
        <f>_xlfn.IFNA(VLOOKUP(AK17,U131:W132,3,FALSE),0)</f>
        <v>0</v>
      </c>
      <c r="AM17" s="26">
        <f t="shared" si="2"/>
        <v>0</v>
      </c>
      <c r="AN17" s="26">
        <f t="shared" si="3"/>
        <v>0</v>
      </c>
      <c r="AO17" s="27">
        <f t="shared" si="4"/>
        <v>0</v>
      </c>
    </row>
    <row r="18" spans="1:41" x14ac:dyDescent="0.35">
      <c r="A18" s="28">
        <v>13</v>
      </c>
      <c r="B18" s="51">
        <f>IF(General!$I$18=1,'Class 1'!D18,'Class 1'!C18)</f>
        <v>0</v>
      </c>
      <c r="C18" s="65"/>
      <c r="D18" s="56">
        <f>IF(General!$I$18=1,'Class 1'!A18,0)</f>
        <v>0</v>
      </c>
      <c r="E18" s="55">
        <f>IF(C18&lt;&gt;0,VLOOKUP(C18,General!$A$15:$C$514,2,FALSE),0)</f>
        <v>0</v>
      </c>
      <c r="F18" s="55">
        <f>IF(C18&lt;&gt;0,VLOOKUP(C18,General!$A$15:$C$514,3,FALSE),0)</f>
        <v>0</v>
      </c>
      <c r="G18" s="62"/>
      <c r="H18" s="29">
        <f t="shared" si="1"/>
        <v>0</v>
      </c>
      <c r="K18" s="122"/>
      <c r="L18" s="148">
        <v>7</v>
      </c>
      <c r="M18" s="148">
        <f>Q18</f>
        <v>0</v>
      </c>
      <c r="N18" s="149">
        <f t="shared" ref="N18:N22" si="12">VLOOKUP(L18,$A$6:$E$35,2,FALSE)</f>
        <v>0</v>
      </c>
      <c r="O18" s="123">
        <f t="shared" ref="O18:O22" si="13">VLOOKUP(N18,$B$6:$E$35,4,FALSE)</f>
        <v>0</v>
      </c>
      <c r="P18" s="125"/>
      <c r="Q18" s="126"/>
      <c r="R18" s="150">
        <f t="shared" si="9"/>
        <v>0</v>
      </c>
      <c r="S18" s="21"/>
      <c r="T18" s="122"/>
      <c r="U18" s="123">
        <f>Z18</f>
        <v>0</v>
      </c>
      <c r="V18" s="123">
        <v>2</v>
      </c>
      <c r="W18" s="124">
        <f>_xlfn.IFNA(VLOOKUP('Class 1'!V18,'Class 1'!K$112:N$116,4,FALSE),0)</f>
        <v>0</v>
      </c>
      <c r="X18" s="123">
        <f t="shared" si="10"/>
        <v>0</v>
      </c>
      <c r="Y18" s="125"/>
      <c r="Z18" s="126"/>
      <c r="AA18" s="127" t="str">
        <f t="shared" si="11"/>
        <v>LL</v>
      </c>
      <c r="AB18" s="85"/>
      <c r="AC18" s="21"/>
      <c r="AD18" s="46"/>
      <c r="AJ18" s="23">
        <v>13</v>
      </c>
      <c r="AK18" s="108">
        <v>1</v>
      </c>
      <c r="AL18" s="25">
        <f>_xlfn.IFNA(IF(General!$I$19&lt;&gt;1,VLOOKUP(AK18,$L$168:$N$175,3,FALSE),VLOOKUP(AK18,$L$147:$N$154,3,FALSE)),0)</f>
        <v>0</v>
      </c>
      <c r="AM18" s="26">
        <f t="shared" si="2"/>
        <v>0</v>
      </c>
      <c r="AN18" s="26">
        <f t="shared" si="3"/>
        <v>0</v>
      </c>
      <c r="AO18" s="27">
        <f t="shared" si="4"/>
        <v>0</v>
      </c>
    </row>
    <row r="19" spans="1:41" x14ac:dyDescent="0.35">
      <c r="A19" s="28">
        <v>14</v>
      </c>
      <c r="B19" s="51">
        <f>IF(General!$I$18=1,'Class 1'!D19,'Class 1'!C19)</f>
        <v>0</v>
      </c>
      <c r="C19" s="65"/>
      <c r="D19" s="56">
        <f>IF(General!$I$18=1,'Class 1'!A19,0)</f>
        <v>0</v>
      </c>
      <c r="E19" s="55">
        <f>IF(C19&lt;&gt;0,VLOOKUP(C19,General!$A$15:$C$514,2,FALSE),0)</f>
        <v>0</v>
      </c>
      <c r="F19" s="55">
        <f>IF(C19&lt;&gt;0,VLOOKUP(C19,General!$A$15:$C$514,3,FALSE),0)</f>
        <v>0</v>
      </c>
      <c r="G19" s="62"/>
      <c r="H19" s="29">
        <f t="shared" si="1"/>
        <v>0</v>
      </c>
      <c r="K19" s="151" t="s">
        <v>42</v>
      </c>
      <c r="L19" s="148">
        <v>14</v>
      </c>
      <c r="M19" s="148">
        <f>Q19</f>
        <v>0</v>
      </c>
      <c r="N19" s="149">
        <f t="shared" si="12"/>
        <v>0</v>
      </c>
      <c r="O19" s="123">
        <f t="shared" si="13"/>
        <v>0</v>
      </c>
      <c r="P19" s="125"/>
      <c r="Q19" s="126"/>
      <c r="R19" s="150">
        <f t="shared" si="9"/>
        <v>0</v>
      </c>
      <c r="S19" s="21"/>
      <c r="T19" s="128" t="s">
        <v>9</v>
      </c>
      <c r="U19" s="123">
        <f>Z19</f>
        <v>0</v>
      </c>
      <c r="V19" s="123">
        <v>3</v>
      </c>
      <c r="W19" s="124">
        <f>_xlfn.IFNA(VLOOKUP('Class 1'!V19,'Class 1'!K$112:N$116,4,FALSE),0)</f>
        <v>0</v>
      </c>
      <c r="X19" s="123">
        <f t="shared" si="10"/>
        <v>0</v>
      </c>
      <c r="Y19" s="125"/>
      <c r="Z19" s="126"/>
      <c r="AA19" s="127" t="str">
        <f t="shared" si="11"/>
        <v>LL</v>
      </c>
      <c r="AB19" s="85"/>
      <c r="AC19" s="21"/>
      <c r="AD19" s="46"/>
      <c r="AJ19" s="23">
        <v>14</v>
      </c>
      <c r="AK19" s="108">
        <v>2</v>
      </c>
      <c r="AL19" s="25">
        <f>_xlfn.IFNA(IF(General!$I$19&lt;&gt;1,VLOOKUP(AK19,$L$168:$N$175,3,FALSE),VLOOKUP(AK19,$L$147:$N$154,3,FALSE)),0)</f>
        <v>0</v>
      </c>
      <c r="AM19" s="26">
        <f t="shared" si="2"/>
        <v>0</v>
      </c>
      <c r="AN19" s="26">
        <f t="shared" si="3"/>
        <v>0</v>
      </c>
      <c r="AO19" s="27">
        <f t="shared" si="4"/>
        <v>0</v>
      </c>
    </row>
    <row r="20" spans="1:41" x14ac:dyDescent="0.35">
      <c r="A20" s="28">
        <v>15</v>
      </c>
      <c r="B20" s="51">
        <f>IF(General!$I$18=1,'Class 1'!D20,'Class 1'!C20)</f>
        <v>0</v>
      </c>
      <c r="C20" s="65"/>
      <c r="D20" s="56">
        <f>IF(General!$I$18=1,'Class 1'!A20,0)</f>
        <v>0</v>
      </c>
      <c r="E20" s="55">
        <f>IF(C20&lt;&gt;0,VLOOKUP(C20,General!$A$15:$C$514,2,FALSE),0)</f>
        <v>0</v>
      </c>
      <c r="F20" s="55">
        <f>IF(C20&lt;&gt;0,VLOOKUP(C20,General!$A$15:$C$514,3,FALSE),0)</f>
        <v>0</v>
      </c>
      <c r="G20" s="62"/>
      <c r="H20" s="29">
        <f>IF(G20&gt;0,G20-G$6,0)</f>
        <v>0</v>
      </c>
      <c r="K20" s="152"/>
      <c r="L20" s="148">
        <v>17</v>
      </c>
      <c r="M20" s="148">
        <f t="shared" ref="M20:M21" si="14">Q20</f>
        <v>0</v>
      </c>
      <c r="N20" s="149">
        <f t="shared" si="12"/>
        <v>0</v>
      </c>
      <c r="O20" s="123">
        <f t="shared" si="13"/>
        <v>0</v>
      </c>
      <c r="P20" s="125"/>
      <c r="Q20" s="126"/>
      <c r="R20" s="150">
        <f t="shared" si="9"/>
        <v>0</v>
      </c>
      <c r="S20" s="21"/>
      <c r="T20" s="129"/>
      <c r="U20" s="123">
        <f t="shared" ref="U20:U21" si="15">Z20</f>
        <v>0</v>
      </c>
      <c r="V20" s="123">
        <v>4</v>
      </c>
      <c r="W20" s="124">
        <f>_xlfn.IFNA(VLOOKUP('Class 1'!V20,'Class 1'!K$112:N$116,4,FALSE),0)</f>
        <v>0</v>
      </c>
      <c r="X20" s="123">
        <f t="shared" si="10"/>
        <v>0</v>
      </c>
      <c r="Y20" s="125"/>
      <c r="Z20" s="126"/>
      <c r="AA20" s="127" t="str">
        <f t="shared" si="11"/>
        <v>LL</v>
      </c>
      <c r="AB20" s="85"/>
      <c r="AC20" s="21"/>
      <c r="AD20" s="46"/>
      <c r="AJ20" s="23">
        <v>15</v>
      </c>
      <c r="AK20" s="108">
        <v>3</v>
      </c>
      <c r="AL20" s="25">
        <f>_xlfn.IFNA(IF(General!$I$19&lt;&gt;1,VLOOKUP(AK20,$L$168:$N$175,3,FALSE),VLOOKUP(AK20,$L$147:$N$154,3,FALSE)),0)</f>
        <v>0</v>
      </c>
      <c r="AM20" s="26">
        <f t="shared" si="2"/>
        <v>0</v>
      </c>
      <c r="AN20" s="26">
        <f t="shared" si="3"/>
        <v>0</v>
      </c>
      <c r="AO20" s="27">
        <f t="shared" si="4"/>
        <v>0</v>
      </c>
    </row>
    <row r="21" spans="1:41" x14ac:dyDescent="0.35">
      <c r="A21" s="28">
        <v>16</v>
      </c>
      <c r="B21" s="51">
        <f>IF(General!$I$18=1,'Class 1'!D21,'Class 1'!C21)</f>
        <v>0</v>
      </c>
      <c r="C21" s="65"/>
      <c r="D21" s="56">
        <f>IF(General!$I$18=1,'Class 1'!A21,0)</f>
        <v>0</v>
      </c>
      <c r="E21" s="55">
        <f>IF(C21&lt;&gt;0,VLOOKUP(C21,General!$A$15:$C$514,2,FALSE),0)</f>
        <v>0</v>
      </c>
      <c r="F21" s="55">
        <f>IF(C21&lt;&gt;0,VLOOKUP(C21,General!$A$15:$C$514,3,FALSE),0)</f>
        <v>0</v>
      </c>
      <c r="G21" s="62"/>
      <c r="H21" s="29">
        <f t="shared" ref="H21:H84" si="16">IF(G21&gt;0,G21-G$6,0)</f>
        <v>0</v>
      </c>
      <c r="K21" s="152"/>
      <c r="L21" s="148">
        <v>24</v>
      </c>
      <c r="M21" s="148">
        <f t="shared" si="14"/>
        <v>0</v>
      </c>
      <c r="N21" s="149">
        <f t="shared" si="12"/>
        <v>0</v>
      </c>
      <c r="O21" s="123">
        <f t="shared" si="13"/>
        <v>0</v>
      </c>
      <c r="P21" s="125"/>
      <c r="Q21" s="126"/>
      <c r="R21" s="150">
        <f t="shared" si="9"/>
        <v>0</v>
      </c>
      <c r="S21" s="21"/>
      <c r="T21" s="129"/>
      <c r="U21" s="123">
        <f t="shared" si="15"/>
        <v>0</v>
      </c>
      <c r="V21" s="123">
        <v>5</v>
      </c>
      <c r="W21" s="124">
        <f>_xlfn.IFNA(VLOOKUP('Class 1'!V21,'Class 1'!K$112:N$116,4,FALSE),0)</f>
        <v>0</v>
      </c>
      <c r="X21" s="123">
        <f t="shared" si="10"/>
        <v>0</v>
      </c>
      <c r="Y21" s="125"/>
      <c r="Z21" s="126"/>
      <c r="AA21" s="127" t="str">
        <f t="shared" si="11"/>
        <v>LL</v>
      </c>
      <c r="AB21" s="85"/>
      <c r="AC21" s="21"/>
      <c r="AD21" s="46"/>
      <c r="AJ21" s="23">
        <v>16</v>
      </c>
      <c r="AK21" s="108">
        <v>4</v>
      </c>
      <c r="AL21" s="25">
        <f>_xlfn.IFNA(IF(General!$I$19&lt;&gt;1,VLOOKUP(AK21,$L$168:$N$175,3,FALSE),VLOOKUP(AK21,$L$147:$N$154,3,FALSE)),0)</f>
        <v>0</v>
      </c>
      <c r="AM21" s="26">
        <f t="shared" si="2"/>
        <v>0</v>
      </c>
      <c r="AN21" s="26">
        <f t="shared" si="3"/>
        <v>0</v>
      </c>
      <c r="AO21" s="27">
        <f t="shared" si="4"/>
        <v>0</v>
      </c>
    </row>
    <row r="22" spans="1:41" x14ac:dyDescent="0.35">
      <c r="A22" s="28">
        <v>17</v>
      </c>
      <c r="B22" s="51">
        <f>IF(General!$I$18=1,'Class 1'!D22,'Class 1'!C22)</f>
        <v>0</v>
      </c>
      <c r="C22" s="65"/>
      <c r="D22" s="56">
        <f>IF(General!$I$18=1,'Class 1'!A22,0)</f>
        <v>0</v>
      </c>
      <c r="E22" s="55">
        <f>IF(C22&lt;&gt;0,VLOOKUP(C22,General!$A$15:$C$514,2,FALSE),0)</f>
        <v>0</v>
      </c>
      <c r="F22" s="55">
        <f>IF(C22&lt;&gt;0,VLOOKUP(C22,General!$A$15:$C$514,3,FALSE),0)</f>
        <v>0</v>
      </c>
      <c r="G22" s="62"/>
      <c r="H22" s="29">
        <f t="shared" si="16"/>
        <v>0</v>
      </c>
      <c r="K22" s="153"/>
      <c r="L22" s="154">
        <v>27</v>
      </c>
      <c r="M22" s="154">
        <f>Q22</f>
        <v>0</v>
      </c>
      <c r="N22" s="155">
        <f t="shared" si="12"/>
        <v>0</v>
      </c>
      <c r="O22" s="131">
        <f t="shared" si="13"/>
        <v>0</v>
      </c>
      <c r="P22" s="133"/>
      <c r="Q22" s="134"/>
      <c r="R22" s="156">
        <f t="shared" si="9"/>
        <v>0</v>
      </c>
      <c r="S22" s="21"/>
      <c r="T22" s="130"/>
      <c r="U22" s="131">
        <f>Z22</f>
        <v>0</v>
      </c>
      <c r="V22" s="131">
        <v>1</v>
      </c>
      <c r="W22" s="132">
        <f>_xlfn.IFNA(IF(General!$I$19=1,VLOOKUP('Class 1'!V22,'Class 1'!L$122:N$132,3,FALSE),VLOOKUP('Class 1'!V22,'Class 1'!K$122:N$126,4,FALSE)),0)</f>
        <v>0</v>
      </c>
      <c r="X22" s="131">
        <f t="shared" si="10"/>
        <v>0</v>
      </c>
      <c r="Y22" s="133"/>
      <c r="Z22" s="134"/>
      <c r="AA22" s="135" t="str">
        <f t="shared" si="11"/>
        <v>LL</v>
      </c>
      <c r="AB22" s="85"/>
      <c r="AC22" s="21"/>
      <c r="AD22" s="47"/>
      <c r="AJ22" s="23">
        <v>17</v>
      </c>
      <c r="AK22" s="108">
        <v>5</v>
      </c>
      <c r="AL22" s="25">
        <f>_xlfn.IFNA(IF(General!$I$19&lt;&gt;1,VLOOKUP(AK22,$L$168:$N$175,3,FALSE),VLOOKUP(AK22,$L$147:$N$154,3,FALSE)),0)</f>
        <v>0</v>
      </c>
      <c r="AM22" s="26">
        <f t="shared" si="2"/>
        <v>0</v>
      </c>
      <c r="AN22" s="26">
        <f t="shared" si="3"/>
        <v>0</v>
      </c>
      <c r="AO22" s="27">
        <f t="shared" si="4"/>
        <v>0</v>
      </c>
    </row>
    <row r="23" spans="1:41" x14ac:dyDescent="0.35">
      <c r="A23" s="28">
        <v>18</v>
      </c>
      <c r="B23" s="51">
        <f>IF(General!$I$18=1,'Class 1'!D23,'Class 1'!C23)</f>
        <v>0</v>
      </c>
      <c r="C23" s="65"/>
      <c r="D23" s="56">
        <f>IF(General!$I$18=1,'Class 1'!A23,0)</f>
        <v>0</v>
      </c>
      <c r="E23" s="55">
        <f>IF(C23&lt;&gt;0,VLOOKUP(C23,General!$A$15:$C$514,2,FALSE),0)</f>
        <v>0</v>
      </c>
      <c r="F23" s="55">
        <f>IF(C23&lt;&gt;0,VLOOKUP(C23,General!$A$15:$C$514,3,FALSE),0)</f>
        <v>0</v>
      </c>
      <c r="G23" s="62"/>
      <c r="H23" s="29">
        <f t="shared" si="16"/>
        <v>0</v>
      </c>
      <c r="N23" s="21"/>
      <c r="O23" s="21"/>
      <c r="P23" s="21"/>
      <c r="Q23" s="21"/>
      <c r="R23" s="113"/>
      <c r="S23" s="21"/>
      <c r="T23" s="21"/>
      <c r="U23" s="21"/>
      <c r="V23" s="21"/>
      <c r="W23" s="21"/>
      <c r="X23" s="21"/>
      <c r="Y23" s="21"/>
      <c r="Z23" s="21"/>
      <c r="AA23" s="113"/>
      <c r="AB23" s="85"/>
      <c r="AC23" s="21"/>
      <c r="AJ23" s="23">
        <v>18</v>
      </c>
      <c r="AK23" s="108">
        <v>6</v>
      </c>
      <c r="AL23" s="25">
        <f>_xlfn.IFNA(IF(General!$I$19&lt;&gt;1,VLOOKUP(AK23,$L$168:$N$175,3,FALSE),VLOOKUP(AK23,$L$147:$N$154,3,FALSE)),0)</f>
        <v>0</v>
      </c>
      <c r="AM23" s="26">
        <f t="shared" si="2"/>
        <v>0</v>
      </c>
      <c r="AN23" s="26">
        <f t="shared" si="3"/>
        <v>0</v>
      </c>
      <c r="AO23" s="27">
        <f t="shared" si="4"/>
        <v>0</v>
      </c>
    </row>
    <row r="24" spans="1:41" x14ac:dyDescent="0.35">
      <c r="A24" s="28">
        <v>19</v>
      </c>
      <c r="B24" s="51">
        <f>IF(General!$I$18=1,'Class 1'!D24,'Class 1'!C24)</f>
        <v>0</v>
      </c>
      <c r="C24" s="65"/>
      <c r="D24" s="56">
        <f>IF(General!$I$18=1,'Class 1'!A24,0)</f>
        <v>0</v>
      </c>
      <c r="E24" s="55">
        <f>IF(C24&lt;&gt;0,VLOOKUP(C24,General!$A$15:$C$514,2,FALSE),0)</f>
        <v>0</v>
      </c>
      <c r="F24" s="55">
        <f>IF(C24&lt;&gt;0,VLOOKUP(C24,General!$A$15:$C$514,3,FALSE),0)</f>
        <v>0</v>
      </c>
      <c r="G24" s="62"/>
      <c r="H24" s="29">
        <f t="shared" si="16"/>
        <v>0</v>
      </c>
      <c r="N24" s="21"/>
      <c r="O24" s="9">
        <f>IF(General!$I$20=1,General!H7,0)</f>
        <v>0</v>
      </c>
      <c r="P24" s="9"/>
      <c r="Q24" s="21"/>
      <c r="R24" s="113"/>
      <c r="S24" s="21"/>
      <c r="T24" s="21"/>
      <c r="U24" s="21"/>
      <c r="V24" s="21"/>
      <c r="W24" s="21"/>
      <c r="X24" s="21"/>
      <c r="Y24" s="21"/>
      <c r="Z24" s="21"/>
      <c r="AA24" s="113"/>
      <c r="AB24" s="85"/>
      <c r="AC24" s="21"/>
      <c r="AD24" s="33"/>
      <c r="AE24" s="21" t="s">
        <v>10</v>
      </c>
      <c r="AF24" s="9">
        <f>IF(General!$I$20&gt;0,General!H14,0)</f>
        <v>0</v>
      </c>
      <c r="AG24" s="22"/>
      <c r="AH24" s="21"/>
      <c r="AJ24" s="23">
        <v>19</v>
      </c>
      <c r="AK24" s="108">
        <v>7</v>
      </c>
      <c r="AL24" s="25">
        <f>_xlfn.IFNA(IF(General!$I$19&lt;&gt;1,VLOOKUP(AK24,$L$168:$N$175,3,FALSE),VLOOKUP(AK24,$L$147:$N$154,3,FALSE)),0)</f>
        <v>0</v>
      </c>
      <c r="AM24" s="26">
        <f t="shared" si="2"/>
        <v>0</v>
      </c>
      <c r="AN24" s="26">
        <f t="shared" si="3"/>
        <v>0</v>
      </c>
      <c r="AO24" s="27">
        <f t="shared" si="4"/>
        <v>0</v>
      </c>
    </row>
    <row r="25" spans="1:41" x14ac:dyDescent="0.35">
      <c r="A25" s="28">
        <v>20</v>
      </c>
      <c r="B25" s="51">
        <f>IF(General!$I$18=1,'Class 1'!D25,'Class 1'!C25)</f>
        <v>0</v>
      </c>
      <c r="C25" s="65"/>
      <c r="D25" s="56">
        <f>IF(General!$I$18=1,'Class 1'!A25,0)</f>
        <v>0</v>
      </c>
      <c r="E25" s="55">
        <f>IF(C25&lt;&gt;0,VLOOKUP(C25,General!$A$15:$C$514,2,FALSE),0)</f>
        <v>0</v>
      </c>
      <c r="F25" s="55">
        <f>IF(C25&lt;&gt;0,VLOOKUP(C25,General!$A$15:$C$514,3,FALSE),0)</f>
        <v>0</v>
      </c>
      <c r="G25" s="62"/>
      <c r="H25" s="29">
        <f t="shared" si="16"/>
        <v>0</v>
      </c>
      <c r="K25" s="30"/>
      <c r="L25" s="30"/>
      <c r="M25" s="30"/>
      <c r="N25" s="12" t="s">
        <v>3</v>
      </c>
      <c r="O25" s="31" t="s">
        <v>4</v>
      </c>
      <c r="P25" s="32" t="s">
        <v>13</v>
      </c>
      <c r="Q25" s="11" t="s">
        <v>2</v>
      </c>
      <c r="R25" s="112" t="s">
        <v>57</v>
      </c>
      <c r="S25" s="21"/>
      <c r="T25" s="21"/>
      <c r="U25" s="21"/>
      <c r="V25" s="21"/>
      <c r="W25" s="21"/>
      <c r="X25" s="21"/>
      <c r="Y25" s="21"/>
      <c r="Z25" s="21"/>
      <c r="AA25" s="115"/>
      <c r="AB25" s="83"/>
      <c r="AC25" s="21"/>
      <c r="AD25" s="33"/>
      <c r="AE25" s="12" t="s">
        <v>3</v>
      </c>
      <c r="AF25" s="31" t="s">
        <v>4</v>
      </c>
      <c r="AG25" s="32" t="s">
        <v>13</v>
      </c>
      <c r="AH25" s="11" t="s">
        <v>2</v>
      </c>
      <c r="AJ25" s="23">
        <v>20</v>
      </c>
      <c r="AK25" s="108">
        <v>8</v>
      </c>
      <c r="AL25" s="25">
        <f>_xlfn.IFNA(IF(General!$I$19&lt;&gt;1,VLOOKUP(AK25,$L$168:$N$175,3,FALSE),VLOOKUP(AK25,$L$147:$N$154,3,FALSE)),0)</f>
        <v>0</v>
      </c>
      <c r="AM25" s="26">
        <f t="shared" si="2"/>
        <v>0</v>
      </c>
      <c r="AN25" s="26">
        <f t="shared" si="3"/>
        <v>0</v>
      </c>
      <c r="AO25" s="27">
        <f t="shared" si="4"/>
        <v>0</v>
      </c>
    </row>
    <row r="26" spans="1:41" x14ac:dyDescent="0.35">
      <c r="A26" s="28">
        <v>21</v>
      </c>
      <c r="B26" s="51">
        <f>IF(General!$I$18=1,'Class 1'!D26,'Class 1'!C26)</f>
        <v>0</v>
      </c>
      <c r="C26" s="65"/>
      <c r="D26" s="56">
        <f>IF(General!$I$18=1,'Class 1'!A26,0)</f>
        <v>0</v>
      </c>
      <c r="E26" s="55">
        <f>IF(C26&lt;&gt;0,VLOOKUP(C26,General!$A$15:$C$514,2,FALSE),0)</f>
        <v>0</v>
      </c>
      <c r="F26" s="55">
        <f>IF(C26&lt;&gt;0,VLOOKUP(C26,General!$A$15:$C$514,3,FALSE),0)</f>
        <v>0</v>
      </c>
      <c r="G26" s="62"/>
      <c r="H26" s="29">
        <f t="shared" si="16"/>
        <v>0</v>
      </c>
      <c r="K26" s="144"/>
      <c r="L26" s="145">
        <v>5</v>
      </c>
      <c r="M26" s="145">
        <f>Q26</f>
        <v>0</v>
      </c>
      <c r="N26" s="146">
        <f>VLOOKUP(L26,$A$6:$E$35,2,FALSE)</f>
        <v>0</v>
      </c>
      <c r="O26" s="117">
        <f>VLOOKUP(N26,$B$6:$E$35,4,FALSE)</f>
        <v>0</v>
      </c>
      <c r="P26" s="119"/>
      <c r="Q26" s="120"/>
      <c r="R26" s="147">
        <f t="shared" ref="R26:R31" si="17">_xlfn.IFNA(VLOOKUP(N26,N$122:R$132,5,FALSE),0)</f>
        <v>0</v>
      </c>
      <c r="S26" s="21"/>
      <c r="AA26" s="84"/>
      <c r="AB26" s="84"/>
      <c r="AC26" s="21">
        <v>1</v>
      </c>
      <c r="AD26" s="33">
        <f>AH26</f>
        <v>0</v>
      </c>
      <c r="AE26" s="136">
        <f>_xlfn.IFNA(VLOOKUP('Class 1'!AC26,'Class 1'!T$112:W$116,4,FALSE),0)</f>
        <v>0</v>
      </c>
      <c r="AF26" s="117">
        <f t="shared" ref="AF26:AF31" si="18">_xlfn.IFNA(VLOOKUP(AE26,B$6:E$35,4,FALSE),0)</f>
        <v>0</v>
      </c>
      <c r="AG26" s="119"/>
      <c r="AH26" s="137"/>
      <c r="AJ26" s="23">
        <v>21</v>
      </c>
      <c r="AK26" s="24">
        <v>1</v>
      </c>
      <c r="AL26" s="25">
        <f>_xlfn.IFNA(VLOOKUP(AK26,K$134:N$138,4,FALSE),0)</f>
        <v>0</v>
      </c>
      <c r="AM26" s="26">
        <f t="shared" si="2"/>
        <v>0</v>
      </c>
      <c r="AN26" s="26">
        <f t="shared" si="3"/>
        <v>0</v>
      </c>
      <c r="AO26" s="27">
        <f t="shared" si="4"/>
        <v>0</v>
      </c>
    </row>
    <row r="27" spans="1:41" x14ac:dyDescent="0.35">
      <c r="A27" s="28">
        <v>22</v>
      </c>
      <c r="B27" s="51">
        <f>IF(General!$I$18=1,'Class 1'!D27,'Class 1'!C27)</f>
        <v>0</v>
      </c>
      <c r="C27" s="65"/>
      <c r="D27" s="56">
        <f>IF(General!$I$18=1,'Class 1'!A27,0)</f>
        <v>0</v>
      </c>
      <c r="E27" s="55">
        <f>IF(C27&lt;&gt;0,VLOOKUP(C27,General!$A$15:$C$514,2,FALSE),0)</f>
        <v>0</v>
      </c>
      <c r="F27" s="55">
        <f>IF(C27&lt;&gt;0,VLOOKUP(C27,General!$A$15:$C$514,3,FALSE),0)</f>
        <v>0</v>
      </c>
      <c r="G27" s="62"/>
      <c r="H27" s="29">
        <f t="shared" si="16"/>
        <v>0</v>
      </c>
      <c r="K27" s="122"/>
      <c r="L27" s="148">
        <v>6</v>
      </c>
      <c r="M27" s="148">
        <f>Q27</f>
        <v>0</v>
      </c>
      <c r="N27" s="149">
        <f t="shared" ref="N27:N31" si="19">VLOOKUP(L27,$A$6:$E$35,2,FALSE)</f>
        <v>0</v>
      </c>
      <c r="O27" s="123">
        <f t="shared" ref="O27:O31" si="20">VLOOKUP(N27,$B$6:$E$35,4,FALSE)</f>
        <v>0</v>
      </c>
      <c r="P27" s="125"/>
      <c r="Q27" s="126"/>
      <c r="R27" s="150">
        <f t="shared" si="17"/>
        <v>0</v>
      </c>
      <c r="S27" s="21"/>
      <c r="AA27" s="84"/>
      <c r="AB27" s="84"/>
      <c r="AC27" s="21">
        <v>2</v>
      </c>
      <c r="AD27" s="33">
        <f t="shared" ref="AD27:AD31" si="21">AH27</f>
        <v>0</v>
      </c>
      <c r="AE27" s="138">
        <f>_xlfn.IFNA(VLOOKUP('Class 1'!AC27,'Class 1'!T$112:W$116,4,FALSE),0)</f>
        <v>0</v>
      </c>
      <c r="AF27" s="123">
        <f t="shared" si="18"/>
        <v>0</v>
      </c>
      <c r="AG27" s="125"/>
      <c r="AH27" s="139"/>
      <c r="AJ27" s="23">
        <v>22</v>
      </c>
      <c r="AK27" s="24">
        <v>2</v>
      </c>
      <c r="AL27" s="25">
        <f>_xlfn.IFNA(VLOOKUP(AK27,K$134:N$138,4,FALSE),0)</f>
        <v>0</v>
      </c>
      <c r="AM27" s="26">
        <f t="shared" si="2"/>
        <v>0</v>
      </c>
      <c r="AN27" s="26">
        <f t="shared" si="3"/>
        <v>0</v>
      </c>
      <c r="AO27" s="27">
        <f t="shared" si="4"/>
        <v>0</v>
      </c>
    </row>
    <row r="28" spans="1:41" x14ac:dyDescent="0.35">
      <c r="A28" s="28">
        <v>23</v>
      </c>
      <c r="B28" s="51">
        <f>IF(General!$I$18=1,'Class 1'!D28,'Class 1'!C28)</f>
        <v>0</v>
      </c>
      <c r="C28" s="65"/>
      <c r="D28" s="56">
        <f>IF(General!$I$18=1,'Class 1'!A28,0)</f>
        <v>0</v>
      </c>
      <c r="E28" s="55">
        <f>IF(C28&lt;&gt;0,VLOOKUP(C28,General!$A$15:$C$514,2,FALSE),0)</f>
        <v>0</v>
      </c>
      <c r="F28" s="55">
        <f>IF(C28&lt;&gt;0,VLOOKUP(C28,General!$A$15:$C$514,3,FALSE),0)</f>
        <v>0</v>
      </c>
      <c r="G28" s="62"/>
      <c r="H28" s="29">
        <f t="shared" si="16"/>
        <v>0</v>
      </c>
      <c r="K28" s="151" t="s">
        <v>43</v>
      </c>
      <c r="L28" s="148">
        <v>15</v>
      </c>
      <c r="M28" s="148">
        <f>Q28</f>
        <v>0</v>
      </c>
      <c r="N28" s="149">
        <f t="shared" si="19"/>
        <v>0</v>
      </c>
      <c r="O28" s="123">
        <f t="shared" si="20"/>
        <v>0</v>
      </c>
      <c r="P28" s="125"/>
      <c r="Q28" s="126"/>
      <c r="R28" s="150">
        <f t="shared" si="17"/>
        <v>0</v>
      </c>
      <c r="S28" s="21"/>
      <c r="AA28" s="84"/>
      <c r="AB28" s="84"/>
      <c r="AC28" s="21">
        <v>3</v>
      </c>
      <c r="AD28" s="33">
        <f t="shared" si="21"/>
        <v>0</v>
      </c>
      <c r="AE28" s="138">
        <f>_xlfn.IFNA(VLOOKUP('Class 1'!AC28,'Class 1'!T$112:W$116,4,FALSE),0)</f>
        <v>0</v>
      </c>
      <c r="AF28" s="123">
        <f t="shared" si="18"/>
        <v>0</v>
      </c>
      <c r="AG28" s="125"/>
      <c r="AH28" s="139"/>
      <c r="AJ28" s="23">
        <v>23</v>
      </c>
      <c r="AK28" s="24">
        <v>3</v>
      </c>
      <c r="AL28" s="25">
        <f>_xlfn.IFNA(VLOOKUP(AK28,K$134:N$138,4,FALSE),0)</f>
        <v>0</v>
      </c>
      <c r="AM28" s="26">
        <f t="shared" si="2"/>
        <v>0</v>
      </c>
      <c r="AN28" s="26">
        <f t="shared" si="3"/>
        <v>0</v>
      </c>
      <c r="AO28" s="27">
        <f t="shared" si="4"/>
        <v>0</v>
      </c>
    </row>
    <row r="29" spans="1:41" x14ac:dyDescent="0.35">
      <c r="A29" s="28">
        <v>24</v>
      </c>
      <c r="B29" s="51">
        <f>IF(General!$I$18=1,'Class 1'!D29,'Class 1'!C29)</f>
        <v>0</v>
      </c>
      <c r="C29" s="65"/>
      <c r="D29" s="56">
        <f>IF(General!$I$18=1,'Class 1'!A29,0)</f>
        <v>0</v>
      </c>
      <c r="E29" s="55">
        <f>IF(C29&lt;&gt;0,VLOOKUP(C29,General!$A$15:$C$514,2,FALSE),0)</f>
        <v>0</v>
      </c>
      <c r="F29" s="55">
        <f>IF(C29&lt;&gt;0,VLOOKUP(C29,General!$A$15:$C$514,3,FALSE),0)</f>
        <v>0</v>
      </c>
      <c r="G29" s="62"/>
      <c r="H29" s="29">
        <f t="shared" si="16"/>
        <v>0</v>
      </c>
      <c r="K29" s="152"/>
      <c r="L29" s="148">
        <v>16</v>
      </c>
      <c r="M29" s="148">
        <f t="shared" ref="M29:M30" si="22">Q29</f>
        <v>0</v>
      </c>
      <c r="N29" s="149">
        <f t="shared" si="19"/>
        <v>0</v>
      </c>
      <c r="O29" s="123">
        <f t="shared" si="20"/>
        <v>0</v>
      </c>
      <c r="P29" s="125"/>
      <c r="Q29" s="126"/>
      <c r="R29" s="150">
        <f t="shared" si="17"/>
        <v>0</v>
      </c>
      <c r="S29" s="21"/>
      <c r="AA29" s="84"/>
      <c r="AB29" s="84"/>
      <c r="AC29" s="21">
        <v>4</v>
      </c>
      <c r="AD29" s="33">
        <f t="shared" si="21"/>
        <v>0</v>
      </c>
      <c r="AE29" s="138">
        <f>_xlfn.IFNA(VLOOKUP('Class 1'!AC29,'Class 1'!T$112:W$116,4,FALSE),0)</f>
        <v>0</v>
      </c>
      <c r="AF29" s="123">
        <f t="shared" si="18"/>
        <v>0</v>
      </c>
      <c r="AG29" s="125"/>
      <c r="AH29" s="139"/>
      <c r="AJ29" s="23">
        <v>24</v>
      </c>
      <c r="AK29" s="24">
        <v>4</v>
      </c>
      <c r="AL29" s="25">
        <f>_xlfn.IFNA(VLOOKUP(AK29,K$134:N$138,4,FALSE),0)</f>
        <v>0</v>
      </c>
      <c r="AM29" s="26">
        <f t="shared" si="2"/>
        <v>0</v>
      </c>
      <c r="AN29" s="26">
        <f t="shared" si="3"/>
        <v>0</v>
      </c>
      <c r="AO29" s="27">
        <f t="shared" si="4"/>
        <v>0</v>
      </c>
    </row>
    <row r="30" spans="1:41" x14ac:dyDescent="0.35">
      <c r="A30" s="28">
        <v>25</v>
      </c>
      <c r="B30" s="51">
        <f>IF(General!$I$18=1,'Class 1'!D30,'Class 1'!C30)</f>
        <v>0</v>
      </c>
      <c r="C30" s="65"/>
      <c r="D30" s="56">
        <f>IF(General!$I$18=1,'Class 1'!A30,0)</f>
        <v>0</v>
      </c>
      <c r="E30" s="55">
        <f>IF(C30&lt;&gt;0,VLOOKUP(C30,General!$A$15:$C$514,2,FALSE),0)</f>
        <v>0</v>
      </c>
      <c r="F30" s="55">
        <f>IF(C30&lt;&gt;0,VLOOKUP(C30,General!$A$15:$C$514,3,FALSE),0)</f>
        <v>0</v>
      </c>
      <c r="G30" s="62"/>
      <c r="H30" s="29">
        <f t="shared" si="16"/>
        <v>0</v>
      </c>
      <c r="K30" s="152"/>
      <c r="L30" s="148">
        <v>25</v>
      </c>
      <c r="M30" s="148">
        <f t="shared" si="22"/>
        <v>0</v>
      </c>
      <c r="N30" s="149">
        <f t="shared" si="19"/>
        <v>0</v>
      </c>
      <c r="O30" s="123">
        <f t="shared" si="20"/>
        <v>0</v>
      </c>
      <c r="P30" s="125"/>
      <c r="Q30" s="126"/>
      <c r="R30" s="150">
        <f t="shared" si="17"/>
        <v>0</v>
      </c>
      <c r="S30" s="21"/>
      <c r="AA30" s="113"/>
      <c r="AB30" s="85"/>
      <c r="AC30" s="21">
        <v>1</v>
      </c>
      <c r="AD30" s="33">
        <f t="shared" si="21"/>
        <v>0</v>
      </c>
      <c r="AE30" s="138">
        <f>_xlfn.IFNA(IF(General!$I$19=1,VLOOKUP('Class 1'!AC30,'Class 1'!U$116:W$119,3,FALSE),VLOOKUP('Class 1'!AC30,'Class 1'!T$116:W$119,4,FALSE)),0)</f>
        <v>0</v>
      </c>
      <c r="AF30" s="123">
        <f t="shared" si="18"/>
        <v>0</v>
      </c>
      <c r="AG30" s="125"/>
      <c r="AH30" s="139"/>
      <c r="AJ30" s="23">
        <v>25</v>
      </c>
      <c r="AK30" s="24">
        <v>5</v>
      </c>
      <c r="AL30" s="25">
        <f>_xlfn.IFNA(VLOOKUP(AK30,K$134:N$138,4,FALSE),0)</f>
        <v>0</v>
      </c>
      <c r="AM30" s="26">
        <f t="shared" si="2"/>
        <v>0</v>
      </c>
      <c r="AN30" s="26">
        <f t="shared" si="3"/>
        <v>0</v>
      </c>
      <c r="AO30" s="27">
        <f t="shared" si="4"/>
        <v>0</v>
      </c>
    </row>
    <row r="31" spans="1:41" x14ac:dyDescent="0.35">
      <c r="A31" s="28">
        <v>26</v>
      </c>
      <c r="B31" s="51">
        <f>IF(General!$I$18=1,'Class 1'!D31,'Class 1'!C31)</f>
        <v>0</v>
      </c>
      <c r="C31" s="65"/>
      <c r="D31" s="56">
        <f>IF(General!$I$18=1,'Class 1'!A31,0)</f>
        <v>0</v>
      </c>
      <c r="E31" s="55">
        <f>IF(C31&lt;&gt;0,VLOOKUP(C31,General!$A$15:$C$514,2,FALSE),0)</f>
        <v>0</v>
      </c>
      <c r="F31" s="55">
        <f>IF(C31&lt;&gt;0,VLOOKUP(C31,General!$A$15:$C$514,3,FALSE),0)</f>
        <v>0</v>
      </c>
      <c r="G31" s="62"/>
      <c r="H31" s="29">
        <f t="shared" si="16"/>
        <v>0</v>
      </c>
      <c r="K31" s="153"/>
      <c r="L31" s="154">
        <v>26</v>
      </c>
      <c r="M31" s="154">
        <f>Q31</f>
        <v>0</v>
      </c>
      <c r="N31" s="155">
        <f t="shared" si="19"/>
        <v>0</v>
      </c>
      <c r="O31" s="131">
        <f t="shared" si="20"/>
        <v>0</v>
      </c>
      <c r="P31" s="133"/>
      <c r="Q31" s="134"/>
      <c r="R31" s="156">
        <f t="shared" si="17"/>
        <v>0</v>
      </c>
      <c r="S31" s="21"/>
      <c r="AC31" s="21">
        <v>2</v>
      </c>
      <c r="AD31" s="33">
        <f t="shared" si="21"/>
        <v>0</v>
      </c>
      <c r="AE31" s="140">
        <f>_xlfn.IFNA(IF(General!$I$19=1,VLOOKUP('Class 1'!AC31,'Class 1'!U$116:W$119,3,FALSE),VLOOKUP('Class 1'!AC31,'Class 1'!T$116:W$119,4,FALSE)),0)</f>
        <v>0</v>
      </c>
      <c r="AF31" s="131">
        <f t="shared" si="18"/>
        <v>0</v>
      </c>
      <c r="AG31" s="133"/>
      <c r="AH31" s="141"/>
      <c r="AJ31" s="23">
        <v>26</v>
      </c>
      <c r="AK31" s="24">
        <v>1</v>
      </c>
      <c r="AL31" s="25">
        <f>_xlfn.IFNA(VLOOKUP(AK31,K$139:N$143,4,FALSE),0)</f>
        <v>0</v>
      </c>
      <c r="AM31" s="26">
        <f t="shared" si="2"/>
        <v>0</v>
      </c>
      <c r="AN31" s="26">
        <f t="shared" si="3"/>
        <v>0</v>
      </c>
      <c r="AO31" s="27">
        <f t="shared" si="4"/>
        <v>0</v>
      </c>
    </row>
    <row r="32" spans="1:41" x14ac:dyDescent="0.35">
      <c r="A32" s="28">
        <v>27</v>
      </c>
      <c r="B32" s="51">
        <f>IF(General!$I$18=1,'Class 1'!D32,'Class 1'!C32)</f>
        <v>0</v>
      </c>
      <c r="C32" s="65"/>
      <c r="D32" s="56">
        <f>IF(General!$I$18=1,'Class 1'!A32,0)</f>
        <v>0</v>
      </c>
      <c r="E32" s="55">
        <f>IF(C32&lt;&gt;0,VLOOKUP(C32,General!$A$15:$C$514,2,FALSE),0)</f>
        <v>0</v>
      </c>
      <c r="F32" s="55">
        <f>IF(C32&lt;&gt;0,VLOOKUP(C32,General!$A$15:$C$514,3,FALSE),0)</f>
        <v>0</v>
      </c>
      <c r="G32" s="62"/>
      <c r="H32" s="29">
        <f t="shared" si="16"/>
        <v>0</v>
      </c>
      <c r="N32" s="21"/>
      <c r="O32" s="21"/>
      <c r="P32" s="21"/>
      <c r="Q32" s="21"/>
      <c r="R32" s="113"/>
      <c r="S32" s="21"/>
      <c r="AA32" s="113"/>
      <c r="AB32" s="85"/>
      <c r="AC32" s="21"/>
      <c r="AJ32" s="23">
        <v>27</v>
      </c>
      <c r="AK32" s="24">
        <v>2</v>
      </c>
      <c r="AL32" s="25">
        <f>_xlfn.IFNA(VLOOKUP(AK32,K$139:N$143,4,FALSE),0)</f>
        <v>0</v>
      </c>
      <c r="AM32" s="26">
        <f t="shared" si="2"/>
        <v>0</v>
      </c>
      <c r="AN32" s="26">
        <f t="shared" si="3"/>
        <v>0</v>
      </c>
      <c r="AO32" s="27">
        <f t="shared" si="4"/>
        <v>0</v>
      </c>
    </row>
    <row r="33" spans="1:41" x14ac:dyDescent="0.35">
      <c r="A33" s="28">
        <v>28</v>
      </c>
      <c r="B33" s="51">
        <f>IF(General!$I$18=1,'Class 1'!D33,'Class 1'!C33)</f>
        <v>0</v>
      </c>
      <c r="C33" s="65"/>
      <c r="D33" s="56">
        <f>IF(General!$I$18=1,'Class 1'!A33,0)</f>
        <v>0</v>
      </c>
      <c r="E33" s="55">
        <f>IF(C33&lt;&gt;0,VLOOKUP(C33,General!$A$15:$C$514,2,FALSE),0)</f>
        <v>0</v>
      </c>
      <c r="F33" s="55">
        <f>IF(C33&lt;&gt;0,VLOOKUP(C33,General!$A$15:$C$514,3,FALSE),0)</f>
        <v>0</v>
      </c>
      <c r="G33" s="62"/>
      <c r="H33" s="29">
        <f t="shared" si="16"/>
        <v>0</v>
      </c>
      <c r="N33" s="21"/>
      <c r="O33" s="9">
        <f>IF(General!$I$20=1,General!H8,0)</f>
        <v>0</v>
      </c>
      <c r="P33" s="9"/>
      <c r="Q33" s="21"/>
      <c r="R33" s="113"/>
      <c r="T33" s="21"/>
      <c r="U33" s="21"/>
      <c r="V33" s="21"/>
      <c r="W33" s="21"/>
      <c r="X33" s="9">
        <f>IF(General!$I$20=1,General!H12,0)</f>
        <v>0</v>
      </c>
      <c r="Y33" s="22"/>
      <c r="Z33" s="21"/>
      <c r="AD33" s="33"/>
      <c r="AE33" s="37"/>
      <c r="AF33" s="37"/>
      <c r="AG33" s="37"/>
      <c r="AH33" s="37"/>
      <c r="AJ33" s="23">
        <v>28</v>
      </c>
      <c r="AK33" s="24">
        <v>3</v>
      </c>
      <c r="AL33" s="25">
        <f>_xlfn.IFNA(VLOOKUP(AK33,K$139:N$143,4,FALSE),0)</f>
        <v>0</v>
      </c>
      <c r="AM33" s="26">
        <f t="shared" si="2"/>
        <v>0</v>
      </c>
      <c r="AN33" s="26">
        <f t="shared" si="3"/>
        <v>0</v>
      </c>
      <c r="AO33" s="27">
        <f t="shared" si="4"/>
        <v>0</v>
      </c>
    </row>
    <row r="34" spans="1:41" x14ac:dyDescent="0.35">
      <c r="A34" s="28">
        <v>29</v>
      </c>
      <c r="B34" s="51">
        <f>IF(General!$I$18=1,'Class 1'!D34,'Class 1'!C34)</f>
        <v>0</v>
      </c>
      <c r="C34" s="65"/>
      <c r="D34" s="56">
        <f>IF(General!$I$18=1,'Class 1'!A34,0)</f>
        <v>0</v>
      </c>
      <c r="E34" s="55">
        <f>IF(C34&lt;&gt;0,VLOOKUP(C34,General!$A$15:$C$514,2,FALSE),0)</f>
        <v>0</v>
      </c>
      <c r="F34" s="55">
        <f>IF(C34&lt;&gt;0,VLOOKUP(C34,General!$A$15:$C$514,3,FALSE),0)</f>
        <v>0</v>
      </c>
      <c r="G34" s="62"/>
      <c r="H34" s="29">
        <f t="shared" si="16"/>
        <v>0</v>
      </c>
      <c r="K34" s="30"/>
      <c r="L34" s="30"/>
      <c r="M34" s="30"/>
      <c r="N34" s="12" t="s">
        <v>3</v>
      </c>
      <c r="O34" s="31" t="s">
        <v>4</v>
      </c>
      <c r="P34" s="32" t="s">
        <v>13</v>
      </c>
      <c r="Q34" s="11" t="s">
        <v>2</v>
      </c>
      <c r="R34" s="112" t="s">
        <v>57</v>
      </c>
      <c r="T34" s="34"/>
      <c r="U34" s="34"/>
      <c r="V34" s="34"/>
      <c r="W34" s="12" t="s">
        <v>3</v>
      </c>
      <c r="X34" s="31" t="s">
        <v>4</v>
      </c>
      <c r="Y34" s="32" t="s">
        <v>13</v>
      </c>
      <c r="Z34" s="11" t="s">
        <v>2</v>
      </c>
      <c r="AA34" s="112" t="s">
        <v>57</v>
      </c>
      <c r="AD34" s="33"/>
      <c r="AE34" s="21"/>
      <c r="AF34" s="21"/>
      <c r="AG34" s="21"/>
      <c r="AH34" s="21"/>
      <c r="AJ34" s="23">
        <v>29</v>
      </c>
      <c r="AK34" s="24">
        <v>4</v>
      </c>
      <c r="AL34" s="25">
        <f>_xlfn.IFNA(VLOOKUP(AK34,K$139:N$143,4,FALSE),0)</f>
        <v>0</v>
      </c>
      <c r="AM34" s="26">
        <f t="shared" si="2"/>
        <v>0</v>
      </c>
      <c r="AN34" s="26">
        <f t="shared" si="3"/>
        <v>0</v>
      </c>
      <c r="AO34" s="27">
        <f t="shared" si="4"/>
        <v>0</v>
      </c>
    </row>
    <row r="35" spans="1:41" x14ac:dyDescent="0.35">
      <c r="A35" s="28">
        <v>30</v>
      </c>
      <c r="B35" s="51">
        <f>IF(General!$I$18=1,'Class 1'!D35,'Class 1'!C35)</f>
        <v>0</v>
      </c>
      <c r="C35" s="65"/>
      <c r="D35" s="56">
        <f>IF(General!$I$18=1,'Class 1'!A35,0)</f>
        <v>0</v>
      </c>
      <c r="E35" s="55">
        <f>IF(C35&lt;&gt;0,VLOOKUP(C35,General!$A$15:$C$514,2,FALSE),0)</f>
        <v>0</v>
      </c>
      <c r="F35" s="55">
        <f>IF(C35&lt;&gt;0,VLOOKUP(C35,General!$A$15:$C$514,3,FALSE),0)</f>
        <v>0</v>
      </c>
      <c r="G35" s="62"/>
      <c r="H35" s="29">
        <f t="shared" si="16"/>
        <v>0</v>
      </c>
      <c r="K35" s="144"/>
      <c r="L35" s="145">
        <v>2</v>
      </c>
      <c r="M35" s="145">
        <f>Q35</f>
        <v>0</v>
      </c>
      <c r="N35" s="146">
        <f>VLOOKUP(L35,$A$6:$E$35,2,FALSE)</f>
        <v>0</v>
      </c>
      <c r="O35" s="117">
        <f>VLOOKUP(N35,$B$6:$E$35,4,FALSE)</f>
        <v>0</v>
      </c>
      <c r="P35" s="119"/>
      <c r="Q35" s="120"/>
      <c r="R35" s="147">
        <f t="shared" ref="R35:R40" si="23">_xlfn.IFNA(VLOOKUP(N35,N$122:R$132,5,FALSE),0)</f>
        <v>0</v>
      </c>
      <c r="T35" s="116"/>
      <c r="U35" s="117">
        <f>Z35</f>
        <v>0</v>
      </c>
      <c r="V35" s="117">
        <v>1</v>
      </c>
      <c r="W35" s="118">
        <f>_xlfn.IFNA(VLOOKUP('Class 1'!V35,'Class 1'!K$117:N$121,4,FALSE),0)</f>
        <v>0</v>
      </c>
      <c r="X35" s="117">
        <f t="shared" ref="X35:X40" si="24">_xlfn.IFNA(VLOOKUP(W35,B$6:E$35,4,FALSE),0)</f>
        <v>0</v>
      </c>
      <c r="Y35" s="119"/>
      <c r="Z35" s="120"/>
      <c r="AA35" s="121" t="str">
        <f t="shared" ref="AA35:AA40" si="25">_xlfn.IFNA(VLOOKUP(W35,W$116:AA$119,5,FALSE),0)</f>
        <v>LL</v>
      </c>
      <c r="AD35" s="45"/>
      <c r="AJ35" s="23">
        <v>30</v>
      </c>
      <c r="AK35" s="24">
        <v>5</v>
      </c>
      <c r="AL35" s="25">
        <f>_xlfn.IFNA(VLOOKUP(AK35,K$139:N$143,4,FALSE),0)</f>
        <v>0</v>
      </c>
      <c r="AM35" s="26">
        <f t="shared" si="2"/>
        <v>0</v>
      </c>
      <c r="AN35" s="26">
        <f t="shared" si="3"/>
        <v>0</v>
      </c>
      <c r="AO35" s="27">
        <f t="shared" si="4"/>
        <v>0</v>
      </c>
    </row>
    <row r="36" spans="1:41" x14ac:dyDescent="0.35">
      <c r="A36" s="28">
        <v>31</v>
      </c>
      <c r="B36" s="51">
        <f>IF(General!$I$18=1,'Class 1'!D36,'Class 1'!C36)</f>
        <v>0</v>
      </c>
      <c r="C36" s="65"/>
      <c r="D36" s="56"/>
      <c r="E36" s="55">
        <f>IF(C36&lt;&gt;0,VLOOKUP(C36,General!$A$15:$C$514,2,FALSE),0)</f>
        <v>0</v>
      </c>
      <c r="F36" s="55">
        <f>IF(C36&lt;&gt;0,VLOOKUP(C36,General!$A$15:$C$514,3,FALSE),0)</f>
        <v>0</v>
      </c>
      <c r="G36" s="62"/>
      <c r="H36" s="29">
        <f t="shared" si="16"/>
        <v>0</v>
      </c>
      <c r="K36" s="122"/>
      <c r="L36" s="148">
        <v>9</v>
      </c>
      <c r="M36" s="148">
        <f>Q36</f>
        <v>0</v>
      </c>
      <c r="N36" s="149">
        <f t="shared" ref="N36:N40" si="26">VLOOKUP(L36,$A$6:$E$35,2,FALSE)</f>
        <v>0</v>
      </c>
      <c r="O36" s="123">
        <f t="shared" ref="O36:O40" si="27">VLOOKUP(N36,$B$6:$E$35,4,FALSE)</f>
        <v>0</v>
      </c>
      <c r="P36" s="125"/>
      <c r="Q36" s="126"/>
      <c r="R36" s="150">
        <f t="shared" si="23"/>
        <v>0</v>
      </c>
      <c r="T36" s="122"/>
      <c r="U36" s="123">
        <f>Z36</f>
        <v>0</v>
      </c>
      <c r="V36" s="123">
        <v>2</v>
      </c>
      <c r="W36" s="124">
        <f>_xlfn.IFNA(VLOOKUP('Class 1'!V36,'Class 1'!K$117:N$121,4,FALSE),0)</f>
        <v>0</v>
      </c>
      <c r="X36" s="123">
        <f t="shared" si="24"/>
        <v>0</v>
      </c>
      <c r="Y36" s="125"/>
      <c r="Z36" s="126"/>
      <c r="AA36" s="142" t="str">
        <f t="shared" si="25"/>
        <v>LL</v>
      </c>
      <c r="AD36" s="46"/>
      <c r="AJ36" s="23">
        <v>31</v>
      </c>
      <c r="AK36" s="24"/>
      <c r="AL36" s="25">
        <f t="shared" ref="AL36:AL99" si="28">IF(B36&gt;0,B36,0)</f>
        <v>0</v>
      </c>
      <c r="AM36" s="26">
        <f t="shared" ref="AM36:AO67" si="29">E36</f>
        <v>0</v>
      </c>
      <c r="AN36" s="26">
        <f t="shared" si="29"/>
        <v>0</v>
      </c>
      <c r="AO36" s="27">
        <f t="shared" si="29"/>
        <v>0</v>
      </c>
    </row>
    <row r="37" spans="1:41" x14ac:dyDescent="0.35">
      <c r="A37" s="28">
        <v>32</v>
      </c>
      <c r="B37" s="51">
        <f>IF(General!$I$18=1,'Class 1'!D37,'Class 1'!C37)</f>
        <v>0</v>
      </c>
      <c r="C37" s="65"/>
      <c r="D37" s="56"/>
      <c r="E37" s="55">
        <f>IF(C37&lt;&gt;0,VLOOKUP(C37,General!$A$15:$C$514,2,FALSE),0)</f>
        <v>0</v>
      </c>
      <c r="F37" s="55">
        <f>IF(C37&lt;&gt;0,VLOOKUP(C37,General!$A$15:$C$514,3,FALSE),0)</f>
        <v>0</v>
      </c>
      <c r="G37" s="62"/>
      <c r="H37" s="29">
        <f t="shared" si="16"/>
        <v>0</v>
      </c>
      <c r="K37" s="151" t="s">
        <v>44</v>
      </c>
      <c r="L37" s="148">
        <v>12</v>
      </c>
      <c r="M37" s="148">
        <f>Q37</f>
        <v>0</v>
      </c>
      <c r="N37" s="149">
        <f t="shared" si="26"/>
        <v>0</v>
      </c>
      <c r="O37" s="123">
        <f t="shared" si="27"/>
        <v>0</v>
      </c>
      <c r="P37" s="125"/>
      <c r="Q37" s="126"/>
      <c r="R37" s="150">
        <f t="shared" si="23"/>
        <v>0</v>
      </c>
      <c r="T37" s="128" t="s">
        <v>11</v>
      </c>
      <c r="U37" s="123">
        <f>Z37</f>
        <v>0</v>
      </c>
      <c r="V37" s="123">
        <v>3</v>
      </c>
      <c r="W37" s="124">
        <f>_xlfn.IFNA(VLOOKUP('Class 1'!V37,'Class 1'!K$117:N$121,4,FALSE),0)</f>
        <v>0</v>
      </c>
      <c r="X37" s="123">
        <f t="shared" si="24"/>
        <v>0</v>
      </c>
      <c r="Y37" s="125"/>
      <c r="Z37" s="126"/>
      <c r="AA37" s="142" t="str">
        <f t="shared" si="25"/>
        <v>LL</v>
      </c>
      <c r="AD37" s="46"/>
      <c r="AJ37" s="23">
        <v>32</v>
      </c>
      <c r="AK37" s="24"/>
      <c r="AL37" s="25">
        <f t="shared" si="28"/>
        <v>0</v>
      </c>
      <c r="AM37" s="26">
        <f t="shared" si="29"/>
        <v>0</v>
      </c>
      <c r="AN37" s="26">
        <f t="shared" si="29"/>
        <v>0</v>
      </c>
      <c r="AO37" s="27">
        <f t="shared" si="29"/>
        <v>0</v>
      </c>
    </row>
    <row r="38" spans="1:41" x14ac:dyDescent="0.35">
      <c r="A38" s="28">
        <v>33</v>
      </c>
      <c r="B38" s="51">
        <f>IF(General!$I$18=1,'Class 1'!D38,'Class 1'!C38)</f>
        <v>0</v>
      </c>
      <c r="C38" s="65"/>
      <c r="D38" s="56"/>
      <c r="E38" s="55">
        <f>IF(C38&lt;&gt;0,VLOOKUP(C38,General!$A$15:$C$514,2,FALSE),0)</f>
        <v>0</v>
      </c>
      <c r="F38" s="55">
        <f>IF(C38&lt;&gt;0,VLOOKUP(C38,General!$A$15:$C$514,3,FALSE),0)</f>
        <v>0</v>
      </c>
      <c r="G38" s="62"/>
      <c r="H38" s="29">
        <f t="shared" si="16"/>
        <v>0</v>
      </c>
      <c r="K38" s="152"/>
      <c r="L38" s="148">
        <v>19</v>
      </c>
      <c r="M38" s="148">
        <f t="shared" ref="M38:M39" si="30">Q38</f>
        <v>0</v>
      </c>
      <c r="N38" s="149">
        <f t="shared" si="26"/>
        <v>0</v>
      </c>
      <c r="O38" s="123">
        <f t="shared" si="27"/>
        <v>0</v>
      </c>
      <c r="P38" s="125"/>
      <c r="Q38" s="126"/>
      <c r="R38" s="150">
        <f t="shared" si="23"/>
        <v>0</v>
      </c>
      <c r="T38" s="129"/>
      <c r="U38" s="123">
        <f t="shared" ref="U38:U39" si="31">Z38</f>
        <v>0</v>
      </c>
      <c r="V38" s="123">
        <v>4</v>
      </c>
      <c r="W38" s="124">
        <f>_xlfn.IFNA(VLOOKUP('Class 1'!V38,'Class 1'!K$117:N$121,4,FALSE),0)</f>
        <v>0</v>
      </c>
      <c r="X38" s="123">
        <f t="shared" si="24"/>
        <v>0</v>
      </c>
      <c r="Y38" s="125"/>
      <c r="Z38" s="126"/>
      <c r="AA38" s="142" t="str">
        <f t="shared" si="25"/>
        <v>LL</v>
      </c>
      <c r="AD38" s="46"/>
      <c r="AJ38" s="23">
        <v>33</v>
      </c>
      <c r="AK38" s="24"/>
      <c r="AL38" s="25">
        <f t="shared" si="28"/>
        <v>0</v>
      </c>
      <c r="AM38" s="26">
        <f t="shared" si="29"/>
        <v>0</v>
      </c>
      <c r="AN38" s="26">
        <f t="shared" si="29"/>
        <v>0</v>
      </c>
      <c r="AO38" s="27">
        <f t="shared" si="29"/>
        <v>0</v>
      </c>
    </row>
    <row r="39" spans="1:41" x14ac:dyDescent="0.35">
      <c r="A39" s="28">
        <v>34</v>
      </c>
      <c r="B39" s="51">
        <f>IF(General!$I$18=1,'Class 1'!D39,'Class 1'!C39)</f>
        <v>0</v>
      </c>
      <c r="C39" s="65"/>
      <c r="D39" s="56"/>
      <c r="E39" s="55">
        <f>IF(C39&lt;&gt;0,VLOOKUP(C39,General!$A$15:$C$514,2,FALSE),0)</f>
        <v>0</v>
      </c>
      <c r="F39" s="55">
        <f>IF(C39&lt;&gt;0,VLOOKUP(C39,General!$A$15:$C$514,3,FALSE),0)</f>
        <v>0</v>
      </c>
      <c r="G39" s="62"/>
      <c r="H39" s="29">
        <f t="shared" si="16"/>
        <v>0</v>
      </c>
      <c r="K39" s="152"/>
      <c r="L39" s="148">
        <v>22</v>
      </c>
      <c r="M39" s="148">
        <f t="shared" si="30"/>
        <v>0</v>
      </c>
      <c r="N39" s="149">
        <f t="shared" si="26"/>
        <v>0</v>
      </c>
      <c r="O39" s="123">
        <f t="shared" si="27"/>
        <v>0</v>
      </c>
      <c r="P39" s="125"/>
      <c r="Q39" s="126"/>
      <c r="R39" s="150">
        <f t="shared" si="23"/>
        <v>0</v>
      </c>
      <c r="T39" s="129"/>
      <c r="U39" s="123">
        <f t="shared" si="31"/>
        <v>0</v>
      </c>
      <c r="V39" s="123">
        <v>5</v>
      </c>
      <c r="W39" s="124">
        <f>_xlfn.IFNA(VLOOKUP('Class 1'!V39,'Class 1'!K$117:N$121,4,FALSE),0)</f>
        <v>0</v>
      </c>
      <c r="X39" s="123">
        <f t="shared" si="24"/>
        <v>0</v>
      </c>
      <c r="Y39" s="125"/>
      <c r="Z39" s="126"/>
      <c r="AA39" s="142" t="str">
        <f t="shared" si="25"/>
        <v>LL</v>
      </c>
      <c r="AD39" s="46"/>
      <c r="AJ39" s="23">
        <v>34</v>
      </c>
      <c r="AK39" s="24"/>
      <c r="AL39" s="25">
        <f t="shared" si="28"/>
        <v>0</v>
      </c>
      <c r="AM39" s="26">
        <f t="shared" si="29"/>
        <v>0</v>
      </c>
      <c r="AN39" s="26">
        <f t="shared" si="29"/>
        <v>0</v>
      </c>
      <c r="AO39" s="27">
        <f t="shared" si="29"/>
        <v>0</v>
      </c>
    </row>
    <row r="40" spans="1:41" x14ac:dyDescent="0.35">
      <c r="A40" s="28">
        <v>35</v>
      </c>
      <c r="B40" s="51">
        <f>IF(General!$I$18=1,'Class 1'!D40,'Class 1'!C40)</f>
        <v>0</v>
      </c>
      <c r="C40" s="65"/>
      <c r="D40" s="56"/>
      <c r="E40" s="55">
        <f>IF(C40&lt;&gt;0,VLOOKUP(C40,General!$A$15:$C$514,2,FALSE),0)</f>
        <v>0</v>
      </c>
      <c r="F40" s="55">
        <f>IF(C40&lt;&gt;0,VLOOKUP(C40,General!$A$15:$C$514,3,FALSE),0)</f>
        <v>0</v>
      </c>
      <c r="G40" s="62"/>
      <c r="H40" s="29">
        <f t="shared" si="16"/>
        <v>0</v>
      </c>
      <c r="K40" s="153"/>
      <c r="L40" s="154">
        <v>29</v>
      </c>
      <c r="M40" s="154">
        <f>Q40</f>
        <v>0</v>
      </c>
      <c r="N40" s="155">
        <f t="shared" si="26"/>
        <v>0</v>
      </c>
      <c r="O40" s="131">
        <f t="shared" si="27"/>
        <v>0</v>
      </c>
      <c r="P40" s="133"/>
      <c r="Q40" s="134"/>
      <c r="R40" s="156">
        <f t="shared" si="23"/>
        <v>0</v>
      </c>
      <c r="T40" s="130"/>
      <c r="U40" s="131">
        <f>Z40</f>
        <v>0</v>
      </c>
      <c r="V40" s="131">
        <v>2</v>
      </c>
      <c r="W40" s="132">
        <f>_xlfn.IFNA(IF(General!$I$19=1,VLOOKUP('Class 1'!V40,'Class 1'!L$122:N$132,3,FALSE),VLOOKUP('Class 1'!V40,'Class 1'!K$122:N$126,4,FALSE)),0)</f>
        <v>0</v>
      </c>
      <c r="X40" s="131">
        <f t="shared" si="24"/>
        <v>0</v>
      </c>
      <c r="Y40" s="133"/>
      <c r="Z40" s="134"/>
      <c r="AA40" s="143" t="str">
        <f t="shared" si="25"/>
        <v>LL</v>
      </c>
      <c r="AD40" s="47"/>
      <c r="AJ40" s="23">
        <v>35</v>
      </c>
      <c r="AK40" s="24"/>
      <c r="AL40" s="25">
        <f t="shared" si="28"/>
        <v>0</v>
      </c>
      <c r="AM40" s="26">
        <f t="shared" si="29"/>
        <v>0</v>
      </c>
      <c r="AN40" s="26">
        <f t="shared" si="29"/>
        <v>0</v>
      </c>
      <c r="AO40" s="27">
        <f t="shared" si="29"/>
        <v>0</v>
      </c>
    </row>
    <row r="41" spans="1:41" x14ac:dyDescent="0.35">
      <c r="A41" s="28">
        <v>36</v>
      </c>
      <c r="B41" s="51">
        <f>IF(General!$I$18=1,'Class 1'!D41,'Class 1'!C41)</f>
        <v>0</v>
      </c>
      <c r="C41" s="65"/>
      <c r="D41" s="56"/>
      <c r="E41" s="55">
        <f>IF(C41&lt;&gt;0,VLOOKUP(C41,General!$A$15:$C$514,2,FALSE),0)</f>
        <v>0</v>
      </c>
      <c r="F41" s="55">
        <f>IF(C41&lt;&gt;0,VLOOKUP(C41,General!$A$15:$C$514,3,FALSE),0)</f>
        <v>0</v>
      </c>
      <c r="G41" s="62"/>
      <c r="H41" s="29">
        <f t="shared" si="16"/>
        <v>0</v>
      </c>
      <c r="AJ41" s="23">
        <v>36</v>
      </c>
      <c r="AK41" s="24"/>
      <c r="AL41" s="25">
        <f t="shared" si="28"/>
        <v>0</v>
      </c>
      <c r="AM41" s="26">
        <f t="shared" si="29"/>
        <v>0</v>
      </c>
      <c r="AN41" s="26">
        <f t="shared" si="29"/>
        <v>0</v>
      </c>
      <c r="AO41" s="27">
        <f t="shared" si="29"/>
        <v>0</v>
      </c>
    </row>
    <row r="42" spans="1:41" x14ac:dyDescent="0.35">
      <c r="A42" s="28">
        <v>37</v>
      </c>
      <c r="B42" s="51">
        <f>IF(General!$I$18=1,'Class 1'!D42,'Class 1'!C42)</f>
        <v>0</v>
      </c>
      <c r="C42" s="65"/>
      <c r="D42" s="56"/>
      <c r="E42" s="55">
        <f>IF(C42&lt;&gt;0,VLOOKUP(C42,General!$A$15:$C$514,2,FALSE),0)</f>
        <v>0</v>
      </c>
      <c r="F42" s="55">
        <f>IF(C42&lt;&gt;0,VLOOKUP(C42,General!$A$15:$C$514,3,FALSE),0)</f>
        <v>0</v>
      </c>
      <c r="G42" s="62"/>
      <c r="H42" s="29">
        <f t="shared" si="16"/>
        <v>0</v>
      </c>
      <c r="N42" s="21"/>
      <c r="O42" s="9">
        <f>IF(General!$I$20=1,General!H9,0)</f>
        <v>0</v>
      </c>
      <c r="P42" s="9"/>
      <c r="Q42" s="21"/>
      <c r="R42" s="113"/>
      <c r="AJ42" s="23">
        <v>37</v>
      </c>
      <c r="AK42" s="24"/>
      <c r="AL42" s="25">
        <f t="shared" si="28"/>
        <v>0</v>
      </c>
      <c r="AM42" s="26">
        <f t="shared" si="29"/>
        <v>0</v>
      </c>
      <c r="AN42" s="26">
        <f t="shared" si="29"/>
        <v>0</v>
      </c>
      <c r="AO42" s="27">
        <f t="shared" si="29"/>
        <v>0</v>
      </c>
    </row>
    <row r="43" spans="1:41" x14ac:dyDescent="0.35">
      <c r="A43" s="28">
        <v>38</v>
      </c>
      <c r="B43" s="51">
        <f>IF(General!$I$18=1,'Class 1'!D43,'Class 1'!C43)</f>
        <v>0</v>
      </c>
      <c r="C43" s="65"/>
      <c r="D43" s="56"/>
      <c r="E43" s="55">
        <f>IF(C43&lt;&gt;0,VLOOKUP(C43,General!$A$15:$C$514,2,FALSE),0)</f>
        <v>0</v>
      </c>
      <c r="F43" s="55">
        <f>IF(C43&lt;&gt;0,VLOOKUP(C43,General!$A$15:$C$514,3,FALSE),0)</f>
        <v>0</v>
      </c>
      <c r="G43" s="62"/>
      <c r="H43" s="29">
        <f t="shared" si="16"/>
        <v>0</v>
      </c>
      <c r="K43" s="30"/>
      <c r="L43" s="30"/>
      <c r="M43" s="30"/>
      <c r="N43" s="12" t="s">
        <v>3</v>
      </c>
      <c r="O43" s="31" t="s">
        <v>4</v>
      </c>
      <c r="P43" s="32" t="s">
        <v>13</v>
      </c>
      <c r="Q43" s="11" t="s">
        <v>2</v>
      </c>
      <c r="R43" s="112" t="s">
        <v>57</v>
      </c>
      <c r="AJ43" s="23">
        <v>38</v>
      </c>
      <c r="AK43" s="24"/>
      <c r="AL43" s="25">
        <f t="shared" si="28"/>
        <v>0</v>
      </c>
      <c r="AM43" s="26">
        <f t="shared" si="29"/>
        <v>0</v>
      </c>
      <c r="AN43" s="26">
        <f t="shared" si="29"/>
        <v>0</v>
      </c>
      <c r="AO43" s="27">
        <f t="shared" si="29"/>
        <v>0</v>
      </c>
    </row>
    <row r="44" spans="1:41" x14ac:dyDescent="0.35">
      <c r="A44" s="28">
        <v>39</v>
      </c>
      <c r="B44" s="51">
        <f>IF(General!$I$18=1,'Class 1'!D44,'Class 1'!C44)</f>
        <v>0</v>
      </c>
      <c r="C44" s="65"/>
      <c r="D44" s="56"/>
      <c r="E44" s="55">
        <f>IF(C44&lt;&gt;0,VLOOKUP(C44,General!$A$15:$C$514,2,FALSE),0)</f>
        <v>0</v>
      </c>
      <c r="F44" s="55">
        <f>IF(C44&lt;&gt;0,VLOOKUP(C44,General!$A$15:$C$514,3,FALSE),0)</f>
        <v>0</v>
      </c>
      <c r="G44" s="62"/>
      <c r="H44" s="29">
        <f t="shared" si="16"/>
        <v>0</v>
      </c>
      <c r="K44" s="144"/>
      <c r="L44" s="145">
        <v>3</v>
      </c>
      <c r="M44" s="145">
        <f>Q44</f>
        <v>0</v>
      </c>
      <c r="N44" s="146">
        <f>VLOOKUP(L44,$A$6:$E$35,2,FALSE)</f>
        <v>0</v>
      </c>
      <c r="O44" s="117">
        <f>VLOOKUP(N44,$B$6:$E$35,4,FALSE)</f>
        <v>0</v>
      </c>
      <c r="P44" s="119"/>
      <c r="Q44" s="120"/>
      <c r="R44" s="147">
        <f t="shared" ref="R44:R49" si="32">_xlfn.IFNA(VLOOKUP(N44,N$122:R$132,5,FALSE),0)</f>
        <v>0</v>
      </c>
      <c r="AJ44" s="23">
        <v>39</v>
      </c>
      <c r="AK44" s="24"/>
      <c r="AL44" s="25">
        <f t="shared" si="28"/>
        <v>0</v>
      </c>
      <c r="AM44" s="26">
        <f t="shared" si="29"/>
        <v>0</v>
      </c>
      <c r="AN44" s="26">
        <f t="shared" si="29"/>
        <v>0</v>
      </c>
      <c r="AO44" s="27">
        <f t="shared" si="29"/>
        <v>0</v>
      </c>
    </row>
    <row r="45" spans="1:41" x14ac:dyDescent="0.35">
      <c r="A45" s="28">
        <v>40</v>
      </c>
      <c r="B45" s="51">
        <f>IF(General!$I$18=1,'Class 1'!D45,'Class 1'!C45)</f>
        <v>0</v>
      </c>
      <c r="C45" s="65"/>
      <c r="D45" s="56"/>
      <c r="E45" s="55">
        <f>IF(C45&lt;&gt;0,VLOOKUP(C45,General!$A$15:$C$514,2,FALSE),0)</f>
        <v>0</v>
      </c>
      <c r="F45" s="55">
        <f>IF(C45&lt;&gt;0,VLOOKUP(C45,General!$A$15:$C$514,3,FALSE),0)</f>
        <v>0</v>
      </c>
      <c r="G45" s="62"/>
      <c r="H45" s="29">
        <f t="shared" si="16"/>
        <v>0</v>
      </c>
      <c r="K45" s="122"/>
      <c r="L45" s="148">
        <v>8</v>
      </c>
      <c r="M45" s="148">
        <f>Q45</f>
        <v>0</v>
      </c>
      <c r="N45" s="149">
        <f t="shared" ref="N45:N49" si="33">VLOOKUP(L45,$A$6:$E$35,2,FALSE)</f>
        <v>0</v>
      </c>
      <c r="O45" s="123">
        <f t="shared" ref="O45:O49" si="34">VLOOKUP(N45,$B$6:$E$35,4,FALSE)</f>
        <v>0</v>
      </c>
      <c r="P45" s="125"/>
      <c r="Q45" s="126"/>
      <c r="R45" s="150">
        <f t="shared" si="32"/>
        <v>0</v>
      </c>
      <c r="AJ45" s="23">
        <v>40</v>
      </c>
      <c r="AK45" s="24"/>
      <c r="AL45" s="25">
        <f t="shared" si="28"/>
        <v>0</v>
      </c>
      <c r="AM45" s="26">
        <f t="shared" si="29"/>
        <v>0</v>
      </c>
      <c r="AN45" s="26">
        <f t="shared" si="29"/>
        <v>0</v>
      </c>
      <c r="AO45" s="27">
        <f t="shared" si="29"/>
        <v>0</v>
      </c>
    </row>
    <row r="46" spans="1:41" x14ac:dyDescent="0.35">
      <c r="A46" s="28">
        <v>41</v>
      </c>
      <c r="B46" s="51">
        <f>IF(General!$I$18=1,'Class 1'!D46,'Class 1'!C46)</f>
        <v>0</v>
      </c>
      <c r="C46" s="65"/>
      <c r="D46" s="56"/>
      <c r="E46" s="55">
        <f>IF(C46&lt;&gt;0,VLOOKUP(C46,General!$A$15:$C$514,2,FALSE),0)</f>
        <v>0</v>
      </c>
      <c r="F46" s="55">
        <f>IF(C46&lt;&gt;0,VLOOKUP(C46,General!$A$15:$C$514,3,FALSE),0)</f>
        <v>0</v>
      </c>
      <c r="G46" s="62"/>
      <c r="H46" s="29">
        <f t="shared" si="16"/>
        <v>0</v>
      </c>
      <c r="K46" s="151" t="s">
        <v>45</v>
      </c>
      <c r="L46" s="148">
        <v>13</v>
      </c>
      <c r="M46" s="148">
        <f>Q46</f>
        <v>0</v>
      </c>
      <c r="N46" s="149">
        <f t="shared" si="33"/>
        <v>0</v>
      </c>
      <c r="O46" s="123">
        <f t="shared" si="34"/>
        <v>0</v>
      </c>
      <c r="P46" s="125"/>
      <c r="Q46" s="126"/>
      <c r="R46" s="150">
        <f t="shared" si="32"/>
        <v>0</v>
      </c>
      <c r="AJ46" s="23">
        <v>41</v>
      </c>
      <c r="AK46" s="24"/>
      <c r="AL46" s="25">
        <f t="shared" si="28"/>
        <v>0</v>
      </c>
      <c r="AM46" s="26">
        <f t="shared" si="29"/>
        <v>0</v>
      </c>
      <c r="AN46" s="26">
        <f t="shared" si="29"/>
        <v>0</v>
      </c>
      <c r="AO46" s="27">
        <f t="shared" si="29"/>
        <v>0</v>
      </c>
    </row>
    <row r="47" spans="1:41" x14ac:dyDescent="0.35">
      <c r="A47" s="28">
        <v>42</v>
      </c>
      <c r="B47" s="51">
        <f>IF(General!$I$18=1,'Class 1'!D47,'Class 1'!C47)</f>
        <v>0</v>
      </c>
      <c r="C47" s="65"/>
      <c r="D47" s="56"/>
      <c r="E47" s="55">
        <f>IF(C47&lt;&gt;0,VLOOKUP(C47,General!$A$15:$C$514,2,FALSE),0)</f>
        <v>0</v>
      </c>
      <c r="F47" s="55">
        <f>IF(C47&lt;&gt;0,VLOOKUP(C47,General!$A$15:$C$514,3,FALSE),0)</f>
        <v>0</v>
      </c>
      <c r="G47" s="62"/>
      <c r="H47" s="29">
        <f t="shared" si="16"/>
        <v>0</v>
      </c>
      <c r="K47" s="152"/>
      <c r="L47" s="148">
        <v>18</v>
      </c>
      <c r="M47" s="148">
        <f t="shared" ref="M47:M48" si="35">Q47</f>
        <v>0</v>
      </c>
      <c r="N47" s="149">
        <f t="shared" si="33"/>
        <v>0</v>
      </c>
      <c r="O47" s="123">
        <f t="shared" si="34"/>
        <v>0</v>
      </c>
      <c r="P47" s="125"/>
      <c r="Q47" s="126"/>
      <c r="R47" s="150">
        <f t="shared" si="32"/>
        <v>0</v>
      </c>
      <c r="AJ47" s="23">
        <v>42</v>
      </c>
      <c r="AK47" s="24"/>
      <c r="AL47" s="25">
        <f t="shared" si="28"/>
        <v>0</v>
      </c>
      <c r="AM47" s="26">
        <f t="shared" si="29"/>
        <v>0</v>
      </c>
      <c r="AN47" s="26">
        <f t="shared" si="29"/>
        <v>0</v>
      </c>
      <c r="AO47" s="27">
        <f t="shared" si="29"/>
        <v>0</v>
      </c>
    </row>
    <row r="48" spans="1:41" x14ac:dyDescent="0.35">
      <c r="A48" s="28">
        <v>43</v>
      </c>
      <c r="B48" s="51">
        <f>IF(General!$I$18=1,'Class 1'!D48,'Class 1'!C48)</f>
        <v>0</v>
      </c>
      <c r="C48" s="65"/>
      <c r="D48" s="56"/>
      <c r="E48" s="55">
        <f>IF(C48&lt;&gt;0,VLOOKUP(C48,General!$A$15:$C$514,2,FALSE),0)</f>
        <v>0</v>
      </c>
      <c r="F48" s="55">
        <f>IF(C48&lt;&gt;0,VLOOKUP(C48,General!$A$15:$C$514,3,FALSE),0)</f>
        <v>0</v>
      </c>
      <c r="G48" s="62"/>
      <c r="H48" s="29">
        <f t="shared" si="16"/>
        <v>0</v>
      </c>
      <c r="K48" s="152"/>
      <c r="L48" s="148">
        <v>23</v>
      </c>
      <c r="M48" s="148">
        <f t="shared" si="35"/>
        <v>0</v>
      </c>
      <c r="N48" s="149">
        <f t="shared" si="33"/>
        <v>0</v>
      </c>
      <c r="O48" s="123">
        <f t="shared" si="34"/>
        <v>0</v>
      </c>
      <c r="P48" s="125"/>
      <c r="Q48" s="126"/>
      <c r="R48" s="150">
        <f t="shared" si="32"/>
        <v>0</v>
      </c>
      <c r="AJ48" s="23">
        <v>43</v>
      </c>
      <c r="AK48" s="24"/>
      <c r="AL48" s="25">
        <f t="shared" si="28"/>
        <v>0</v>
      </c>
      <c r="AM48" s="26">
        <f t="shared" si="29"/>
        <v>0</v>
      </c>
      <c r="AN48" s="26">
        <f t="shared" si="29"/>
        <v>0</v>
      </c>
      <c r="AO48" s="27">
        <f t="shared" si="29"/>
        <v>0</v>
      </c>
    </row>
    <row r="49" spans="1:41" x14ac:dyDescent="0.35">
      <c r="A49" s="28">
        <v>44</v>
      </c>
      <c r="B49" s="51">
        <f>IF(General!$I$18=1,'Class 1'!D49,'Class 1'!C49)</f>
        <v>0</v>
      </c>
      <c r="C49" s="65"/>
      <c r="D49" s="56"/>
      <c r="E49" s="55">
        <f>IF(C49&lt;&gt;0,VLOOKUP(C49,General!$A$15:$C$514,2,FALSE),0)</f>
        <v>0</v>
      </c>
      <c r="F49" s="55">
        <f>IF(C49&lt;&gt;0,VLOOKUP(C49,General!$A$15:$C$514,3,FALSE),0)</f>
        <v>0</v>
      </c>
      <c r="G49" s="62"/>
      <c r="H49" s="29">
        <f t="shared" si="16"/>
        <v>0</v>
      </c>
      <c r="K49" s="153"/>
      <c r="L49" s="154">
        <v>28</v>
      </c>
      <c r="M49" s="154">
        <f>Q49</f>
        <v>0</v>
      </c>
      <c r="N49" s="155">
        <f t="shared" si="33"/>
        <v>0</v>
      </c>
      <c r="O49" s="131">
        <f t="shared" si="34"/>
        <v>0</v>
      </c>
      <c r="P49" s="133"/>
      <c r="Q49" s="134"/>
      <c r="R49" s="156">
        <f t="shared" si="32"/>
        <v>0</v>
      </c>
      <c r="AJ49" s="23">
        <v>44</v>
      </c>
      <c r="AK49" s="24"/>
      <c r="AL49" s="25">
        <f t="shared" si="28"/>
        <v>0</v>
      </c>
      <c r="AM49" s="26">
        <f t="shared" si="29"/>
        <v>0</v>
      </c>
      <c r="AN49" s="26">
        <f t="shared" si="29"/>
        <v>0</v>
      </c>
      <c r="AO49" s="27">
        <f t="shared" si="29"/>
        <v>0</v>
      </c>
    </row>
    <row r="50" spans="1:41" x14ac:dyDescent="0.35">
      <c r="A50" s="28">
        <v>45</v>
      </c>
      <c r="B50" s="51">
        <f>IF(General!$I$18=1,'Class 1'!D50,'Class 1'!C50)</f>
        <v>0</v>
      </c>
      <c r="C50" s="65"/>
      <c r="D50" s="56"/>
      <c r="E50" s="55">
        <f>IF(C50&lt;&gt;0,VLOOKUP(C50,General!$A$15:$C$514,2,FALSE),0)</f>
        <v>0</v>
      </c>
      <c r="F50" s="55">
        <f>IF(C50&lt;&gt;0,VLOOKUP(C50,General!$A$15:$C$514,3,FALSE),0)</f>
        <v>0</v>
      </c>
      <c r="G50" s="62"/>
      <c r="H50" s="29">
        <f t="shared" si="16"/>
        <v>0</v>
      </c>
      <c r="AJ50" s="23">
        <v>45</v>
      </c>
      <c r="AK50" s="24"/>
      <c r="AL50" s="25">
        <f t="shared" si="28"/>
        <v>0</v>
      </c>
      <c r="AM50" s="26">
        <f t="shared" si="29"/>
        <v>0</v>
      </c>
      <c r="AN50" s="26">
        <f t="shared" si="29"/>
        <v>0</v>
      </c>
      <c r="AO50" s="27">
        <f t="shared" si="29"/>
        <v>0</v>
      </c>
    </row>
    <row r="51" spans="1:41" x14ac:dyDescent="0.35">
      <c r="A51" s="28">
        <v>46</v>
      </c>
      <c r="B51" s="51">
        <f>IF(General!$I$18=1,'Class 1'!D51,'Class 1'!C51)</f>
        <v>0</v>
      </c>
      <c r="C51" s="65"/>
      <c r="D51" s="56"/>
      <c r="E51" s="55">
        <f>IF(C51&lt;&gt;0,VLOOKUP(C51,General!$A$15:$C$514,2,FALSE),0)</f>
        <v>0</v>
      </c>
      <c r="F51" s="55">
        <f>IF(C51&lt;&gt;0,VLOOKUP(C51,General!$A$15:$C$514,3,FALSE),0)</f>
        <v>0</v>
      </c>
      <c r="G51" s="62"/>
      <c r="H51" s="29">
        <f t="shared" si="16"/>
        <v>0</v>
      </c>
      <c r="AJ51" s="23">
        <v>46</v>
      </c>
      <c r="AK51" s="24"/>
      <c r="AL51" s="25">
        <f t="shared" si="28"/>
        <v>0</v>
      </c>
      <c r="AM51" s="26">
        <f t="shared" si="29"/>
        <v>0</v>
      </c>
      <c r="AN51" s="26">
        <f t="shared" si="29"/>
        <v>0</v>
      </c>
      <c r="AO51" s="27">
        <f t="shared" si="29"/>
        <v>0</v>
      </c>
    </row>
    <row r="52" spans="1:41" x14ac:dyDescent="0.35">
      <c r="A52" s="28">
        <v>47</v>
      </c>
      <c r="B52" s="51">
        <f>IF(General!$I$18=1,'Class 1'!D52,'Class 1'!C52)</f>
        <v>0</v>
      </c>
      <c r="C52" s="65"/>
      <c r="D52" s="56"/>
      <c r="E52" s="55">
        <f>IF(C52&lt;&gt;0,VLOOKUP(C52,General!$A$15:$C$514,2,FALSE),0)</f>
        <v>0</v>
      </c>
      <c r="F52" s="55">
        <f>IF(C52&lt;&gt;0,VLOOKUP(C52,General!$A$15:$C$514,3,FALSE),0)</f>
        <v>0</v>
      </c>
      <c r="G52" s="62"/>
      <c r="H52" s="29">
        <f t="shared" si="16"/>
        <v>0</v>
      </c>
      <c r="AJ52" s="23">
        <v>47</v>
      </c>
      <c r="AK52" s="24"/>
      <c r="AL52" s="25">
        <f t="shared" si="28"/>
        <v>0</v>
      </c>
      <c r="AM52" s="26">
        <f t="shared" si="29"/>
        <v>0</v>
      </c>
      <c r="AN52" s="26">
        <f t="shared" si="29"/>
        <v>0</v>
      </c>
      <c r="AO52" s="27">
        <f t="shared" si="29"/>
        <v>0</v>
      </c>
    </row>
    <row r="53" spans="1:41" x14ac:dyDescent="0.35">
      <c r="A53" s="28">
        <v>48</v>
      </c>
      <c r="B53" s="51">
        <f>IF(General!$I$18=1,'Class 1'!D53,'Class 1'!C53)</f>
        <v>0</v>
      </c>
      <c r="C53" s="65"/>
      <c r="D53" s="56"/>
      <c r="E53" s="55">
        <f>IF(C53&lt;&gt;0,VLOOKUP(C53,General!$A$15:$C$514,2,FALSE),0)</f>
        <v>0</v>
      </c>
      <c r="F53" s="55">
        <f>IF(C53&lt;&gt;0,VLOOKUP(C53,General!$A$15:$C$514,3,FALSE),0)</f>
        <v>0</v>
      </c>
      <c r="G53" s="62"/>
      <c r="H53" s="29">
        <f t="shared" si="16"/>
        <v>0</v>
      </c>
      <c r="AJ53" s="23">
        <v>48</v>
      </c>
      <c r="AK53" s="24"/>
      <c r="AL53" s="25">
        <f t="shared" si="28"/>
        <v>0</v>
      </c>
      <c r="AM53" s="26">
        <f t="shared" si="29"/>
        <v>0</v>
      </c>
      <c r="AN53" s="26">
        <f t="shared" si="29"/>
        <v>0</v>
      </c>
      <c r="AO53" s="27">
        <f t="shared" si="29"/>
        <v>0</v>
      </c>
    </row>
    <row r="54" spans="1:41" x14ac:dyDescent="0.35">
      <c r="A54" s="28">
        <v>49</v>
      </c>
      <c r="B54" s="51">
        <f>IF(General!$I$18=1,'Class 1'!D54,'Class 1'!C54)</f>
        <v>0</v>
      </c>
      <c r="C54" s="65"/>
      <c r="D54" s="56"/>
      <c r="E54" s="55">
        <f>IF(C54&lt;&gt;0,VLOOKUP(C54,General!$A$15:$C$514,2,FALSE),0)</f>
        <v>0</v>
      </c>
      <c r="F54" s="55">
        <f>IF(C54&lt;&gt;0,VLOOKUP(C54,General!$A$15:$C$514,3,FALSE),0)</f>
        <v>0</v>
      </c>
      <c r="G54" s="62"/>
      <c r="H54" s="29">
        <f t="shared" si="16"/>
        <v>0</v>
      </c>
      <c r="AJ54" s="23">
        <v>49</v>
      </c>
      <c r="AK54" s="24"/>
      <c r="AL54" s="25">
        <f t="shared" si="28"/>
        <v>0</v>
      </c>
      <c r="AM54" s="26">
        <f t="shared" si="29"/>
        <v>0</v>
      </c>
      <c r="AN54" s="26">
        <f t="shared" si="29"/>
        <v>0</v>
      </c>
      <c r="AO54" s="27">
        <f t="shared" si="29"/>
        <v>0</v>
      </c>
    </row>
    <row r="55" spans="1:41" x14ac:dyDescent="0.35">
      <c r="A55" s="28">
        <v>50</v>
      </c>
      <c r="B55" s="51">
        <f>IF(General!$I$18=1,'Class 1'!D55,'Class 1'!C55)</f>
        <v>0</v>
      </c>
      <c r="C55" s="65"/>
      <c r="D55" s="56"/>
      <c r="E55" s="55">
        <f>IF(C55&lt;&gt;0,VLOOKUP(C55,General!$A$15:$C$514,2,FALSE),0)</f>
        <v>0</v>
      </c>
      <c r="F55" s="55">
        <f>IF(C55&lt;&gt;0,VLOOKUP(C55,General!$A$15:$C$514,3,FALSE),0)</f>
        <v>0</v>
      </c>
      <c r="G55" s="62"/>
      <c r="H55" s="29">
        <f t="shared" si="16"/>
        <v>0</v>
      </c>
      <c r="AJ55" s="23">
        <v>50</v>
      </c>
      <c r="AK55" s="24"/>
      <c r="AL55" s="25">
        <f t="shared" si="28"/>
        <v>0</v>
      </c>
      <c r="AM55" s="26">
        <f t="shared" si="29"/>
        <v>0</v>
      </c>
      <c r="AN55" s="26">
        <f t="shared" si="29"/>
        <v>0</v>
      </c>
      <c r="AO55" s="27">
        <f t="shared" si="29"/>
        <v>0</v>
      </c>
    </row>
    <row r="56" spans="1:41" x14ac:dyDescent="0.35">
      <c r="A56" s="28">
        <v>51</v>
      </c>
      <c r="B56" s="51">
        <f>IF(General!$I$18=1,'Class 1'!D56,'Class 1'!C56)</f>
        <v>0</v>
      </c>
      <c r="C56" s="65"/>
      <c r="D56" s="56"/>
      <c r="E56" s="55">
        <f>IF(C56&lt;&gt;0,VLOOKUP(C56,General!$A$15:$C$514,2,FALSE),0)</f>
        <v>0</v>
      </c>
      <c r="F56" s="55">
        <f>IF(C56&lt;&gt;0,VLOOKUP(C56,General!$A$15:$C$514,3,FALSE),0)</f>
        <v>0</v>
      </c>
      <c r="G56" s="62"/>
      <c r="H56" s="29">
        <f t="shared" si="16"/>
        <v>0</v>
      </c>
      <c r="AJ56" s="23">
        <v>51</v>
      </c>
      <c r="AK56" s="24"/>
      <c r="AL56" s="25">
        <f t="shared" si="28"/>
        <v>0</v>
      </c>
      <c r="AM56" s="26">
        <f t="shared" si="29"/>
        <v>0</v>
      </c>
      <c r="AN56" s="26">
        <f t="shared" si="29"/>
        <v>0</v>
      </c>
      <c r="AO56" s="27">
        <f t="shared" si="29"/>
        <v>0</v>
      </c>
    </row>
    <row r="57" spans="1:41" x14ac:dyDescent="0.35">
      <c r="A57" s="28">
        <v>52</v>
      </c>
      <c r="B57" s="51">
        <f>IF(General!$I$18=1,'Class 1'!D57,'Class 1'!C57)</f>
        <v>0</v>
      </c>
      <c r="C57" s="65"/>
      <c r="D57" s="56"/>
      <c r="E57" s="55">
        <f>IF(C57&lt;&gt;0,VLOOKUP(C57,General!$A$15:$C$514,2,FALSE),0)</f>
        <v>0</v>
      </c>
      <c r="F57" s="55">
        <f>IF(C57&lt;&gt;0,VLOOKUP(C57,General!$A$15:$C$514,3,FALSE),0)</f>
        <v>0</v>
      </c>
      <c r="G57" s="62"/>
      <c r="H57" s="29">
        <f t="shared" si="16"/>
        <v>0</v>
      </c>
      <c r="AJ57" s="23">
        <v>52</v>
      </c>
      <c r="AK57" s="24"/>
      <c r="AL57" s="25">
        <f t="shared" si="28"/>
        <v>0</v>
      </c>
      <c r="AM57" s="26">
        <f t="shared" si="29"/>
        <v>0</v>
      </c>
      <c r="AN57" s="26">
        <f t="shared" si="29"/>
        <v>0</v>
      </c>
      <c r="AO57" s="27">
        <f t="shared" si="29"/>
        <v>0</v>
      </c>
    </row>
    <row r="58" spans="1:41" x14ac:dyDescent="0.35">
      <c r="A58" s="28">
        <v>53</v>
      </c>
      <c r="B58" s="51">
        <f>IF(General!$I$18=1,'Class 1'!D58,'Class 1'!C58)</f>
        <v>0</v>
      </c>
      <c r="C58" s="65"/>
      <c r="D58" s="56"/>
      <c r="E58" s="55">
        <f>IF(C58&lt;&gt;0,VLOOKUP(C58,General!$A$15:$C$514,2,FALSE),0)</f>
        <v>0</v>
      </c>
      <c r="F58" s="55">
        <f>IF(C58&lt;&gt;0,VLOOKUP(C58,General!$A$15:$C$514,3,FALSE),0)</f>
        <v>0</v>
      </c>
      <c r="G58" s="62"/>
      <c r="H58" s="29">
        <f t="shared" si="16"/>
        <v>0</v>
      </c>
      <c r="AJ58" s="23">
        <v>53</v>
      </c>
      <c r="AK58" s="24"/>
      <c r="AL58" s="25">
        <f t="shared" si="28"/>
        <v>0</v>
      </c>
      <c r="AM58" s="26">
        <f t="shared" si="29"/>
        <v>0</v>
      </c>
      <c r="AN58" s="26">
        <f t="shared" si="29"/>
        <v>0</v>
      </c>
      <c r="AO58" s="27">
        <f t="shared" si="29"/>
        <v>0</v>
      </c>
    </row>
    <row r="59" spans="1:41" x14ac:dyDescent="0.35">
      <c r="A59" s="28">
        <v>54</v>
      </c>
      <c r="B59" s="51">
        <f>IF(General!$I$18=1,'Class 1'!D59,'Class 1'!C59)</f>
        <v>0</v>
      </c>
      <c r="C59" s="65"/>
      <c r="D59" s="56"/>
      <c r="E59" s="55">
        <f>IF(C59&lt;&gt;0,VLOOKUP(C59,General!$A$15:$C$514,2,FALSE),0)</f>
        <v>0</v>
      </c>
      <c r="F59" s="55">
        <f>IF(C59&lt;&gt;0,VLOOKUP(C59,General!$A$15:$C$514,3,FALSE),0)</f>
        <v>0</v>
      </c>
      <c r="G59" s="62"/>
      <c r="H59" s="29">
        <f t="shared" si="16"/>
        <v>0</v>
      </c>
      <c r="AJ59" s="23">
        <v>54</v>
      </c>
      <c r="AK59" s="24"/>
      <c r="AL59" s="25">
        <f t="shared" si="28"/>
        <v>0</v>
      </c>
      <c r="AM59" s="26">
        <f t="shared" si="29"/>
        <v>0</v>
      </c>
      <c r="AN59" s="26">
        <f t="shared" si="29"/>
        <v>0</v>
      </c>
      <c r="AO59" s="27">
        <f t="shared" si="29"/>
        <v>0</v>
      </c>
    </row>
    <row r="60" spans="1:41" x14ac:dyDescent="0.35">
      <c r="A60" s="28">
        <v>55</v>
      </c>
      <c r="B60" s="51">
        <f>IF(General!$I$18=1,'Class 1'!D60,'Class 1'!C60)</f>
        <v>0</v>
      </c>
      <c r="C60" s="65"/>
      <c r="D60" s="56"/>
      <c r="E60" s="55">
        <f>IF(C60&lt;&gt;0,VLOOKUP(C60,General!$A$15:$C$514,2,FALSE),0)</f>
        <v>0</v>
      </c>
      <c r="F60" s="55">
        <f>IF(C60&lt;&gt;0,VLOOKUP(C60,General!$A$15:$C$514,3,FALSE),0)</f>
        <v>0</v>
      </c>
      <c r="G60" s="62"/>
      <c r="H60" s="29">
        <f t="shared" si="16"/>
        <v>0</v>
      </c>
      <c r="AJ60" s="23">
        <v>55</v>
      </c>
      <c r="AK60" s="24"/>
      <c r="AL60" s="25">
        <f t="shared" si="28"/>
        <v>0</v>
      </c>
      <c r="AM60" s="26">
        <f t="shared" si="29"/>
        <v>0</v>
      </c>
      <c r="AN60" s="26">
        <f t="shared" si="29"/>
        <v>0</v>
      </c>
      <c r="AO60" s="27">
        <f t="shared" si="29"/>
        <v>0</v>
      </c>
    </row>
    <row r="61" spans="1:41" x14ac:dyDescent="0.35">
      <c r="A61" s="28">
        <v>56</v>
      </c>
      <c r="B61" s="51">
        <f>IF(General!$I$18=1,'Class 1'!D61,'Class 1'!C61)</f>
        <v>0</v>
      </c>
      <c r="C61" s="65"/>
      <c r="D61" s="56"/>
      <c r="E61" s="55">
        <f>IF(C61&lt;&gt;0,VLOOKUP(C61,General!$A$15:$C$514,2,FALSE),0)</f>
        <v>0</v>
      </c>
      <c r="F61" s="55">
        <f>IF(C61&lt;&gt;0,VLOOKUP(C61,General!$A$15:$C$514,3,FALSE),0)</f>
        <v>0</v>
      </c>
      <c r="G61" s="62"/>
      <c r="H61" s="29">
        <f t="shared" si="16"/>
        <v>0</v>
      </c>
      <c r="AJ61" s="23">
        <v>56</v>
      </c>
      <c r="AK61" s="24"/>
      <c r="AL61" s="25">
        <f t="shared" si="28"/>
        <v>0</v>
      </c>
      <c r="AM61" s="26">
        <f t="shared" si="29"/>
        <v>0</v>
      </c>
      <c r="AN61" s="26">
        <f t="shared" si="29"/>
        <v>0</v>
      </c>
      <c r="AO61" s="27">
        <f t="shared" si="29"/>
        <v>0</v>
      </c>
    </row>
    <row r="62" spans="1:41" x14ac:dyDescent="0.35">
      <c r="A62" s="28">
        <v>57</v>
      </c>
      <c r="B62" s="51">
        <f>IF(General!$I$18=1,'Class 1'!D62,'Class 1'!C62)</f>
        <v>0</v>
      </c>
      <c r="C62" s="65"/>
      <c r="D62" s="56"/>
      <c r="E62" s="55">
        <f>IF(C62&lt;&gt;0,VLOOKUP(C62,General!$A$15:$C$514,2,FALSE),0)</f>
        <v>0</v>
      </c>
      <c r="F62" s="55">
        <f>IF(C62&lt;&gt;0,VLOOKUP(C62,General!$A$15:$C$514,3,FALSE),0)</f>
        <v>0</v>
      </c>
      <c r="G62" s="62"/>
      <c r="H62" s="29">
        <f t="shared" si="16"/>
        <v>0</v>
      </c>
      <c r="AJ62" s="23">
        <v>57</v>
      </c>
      <c r="AK62" s="24"/>
      <c r="AL62" s="25">
        <f t="shared" si="28"/>
        <v>0</v>
      </c>
      <c r="AM62" s="26">
        <f t="shared" si="29"/>
        <v>0</v>
      </c>
      <c r="AN62" s="26">
        <f t="shared" si="29"/>
        <v>0</v>
      </c>
      <c r="AO62" s="27">
        <f t="shared" si="29"/>
        <v>0</v>
      </c>
    </row>
    <row r="63" spans="1:41" x14ac:dyDescent="0.35">
      <c r="A63" s="28">
        <v>58</v>
      </c>
      <c r="B63" s="51">
        <f>IF(General!$I$18=1,'Class 1'!D63,'Class 1'!C63)</f>
        <v>0</v>
      </c>
      <c r="C63" s="65"/>
      <c r="D63" s="56"/>
      <c r="E63" s="55">
        <f>IF(C63&lt;&gt;0,VLOOKUP(C63,General!$A$15:$C$514,2,FALSE),0)</f>
        <v>0</v>
      </c>
      <c r="F63" s="55">
        <f>IF(C63&lt;&gt;0,VLOOKUP(C63,General!$A$15:$C$514,3,FALSE),0)</f>
        <v>0</v>
      </c>
      <c r="G63" s="62"/>
      <c r="H63" s="29">
        <f t="shared" si="16"/>
        <v>0</v>
      </c>
      <c r="AJ63" s="23">
        <v>58</v>
      </c>
      <c r="AK63" s="24"/>
      <c r="AL63" s="25">
        <f t="shared" si="28"/>
        <v>0</v>
      </c>
      <c r="AM63" s="26">
        <f t="shared" si="29"/>
        <v>0</v>
      </c>
      <c r="AN63" s="26">
        <f t="shared" si="29"/>
        <v>0</v>
      </c>
      <c r="AO63" s="27">
        <f t="shared" si="29"/>
        <v>0</v>
      </c>
    </row>
    <row r="64" spans="1:41" x14ac:dyDescent="0.35">
      <c r="A64" s="28">
        <v>59</v>
      </c>
      <c r="B64" s="51">
        <f>IF(General!$I$18=1,'Class 1'!D64,'Class 1'!C64)</f>
        <v>0</v>
      </c>
      <c r="C64" s="65"/>
      <c r="D64" s="56"/>
      <c r="E64" s="55">
        <f>IF(C64&lt;&gt;0,VLOOKUP(C64,General!$A$15:$C$514,2,FALSE),0)</f>
        <v>0</v>
      </c>
      <c r="F64" s="55">
        <f>IF(C64&lt;&gt;0,VLOOKUP(C64,General!$A$15:$C$514,3,FALSE),0)</f>
        <v>0</v>
      </c>
      <c r="G64" s="62"/>
      <c r="H64" s="29">
        <f t="shared" si="16"/>
        <v>0</v>
      </c>
      <c r="AJ64" s="23">
        <v>59</v>
      </c>
      <c r="AK64" s="24"/>
      <c r="AL64" s="25">
        <f t="shared" si="28"/>
        <v>0</v>
      </c>
      <c r="AM64" s="26">
        <f t="shared" si="29"/>
        <v>0</v>
      </c>
      <c r="AN64" s="26">
        <f t="shared" si="29"/>
        <v>0</v>
      </c>
      <c r="AO64" s="27">
        <f t="shared" si="29"/>
        <v>0</v>
      </c>
    </row>
    <row r="65" spans="1:41" x14ac:dyDescent="0.35">
      <c r="A65" s="28">
        <v>60</v>
      </c>
      <c r="B65" s="51">
        <f>IF(General!$I$18=1,'Class 1'!D65,'Class 1'!C65)</f>
        <v>0</v>
      </c>
      <c r="C65" s="65"/>
      <c r="D65" s="56"/>
      <c r="E65" s="55">
        <f>IF(C65&lt;&gt;0,VLOOKUP(C65,General!$A$15:$C$514,2,FALSE),0)</f>
        <v>0</v>
      </c>
      <c r="F65" s="55">
        <f>IF(C65&lt;&gt;0,VLOOKUP(C65,General!$A$15:$C$514,3,FALSE),0)</f>
        <v>0</v>
      </c>
      <c r="G65" s="62"/>
      <c r="H65" s="29">
        <f t="shared" si="16"/>
        <v>0</v>
      </c>
      <c r="AJ65" s="23">
        <v>60</v>
      </c>
      <c r="AK65" s="24"/>
      <c r="AL65" s="25">
        <f t="shared" si="28"/>
        <v>0</v>
      </c>
      <c r="AM65" s="26">
        <f t="shared" si="29"/>
        <v>0</v>
      </c>
      <c r="AN65" s="26">
        <f t="shared" si="29"/>
        <v>0</v>
      </c>
      <c r="AO65" s="27">
        <f t="shared" si="29"/>
        <v>0</v>
      </c>
    </row>
    <row r="66" spans="1:41" x14ac:dyDescent="0.35">
      <c r="A66" s="28">
        <v>61</v>
      </c>
      <c r="B66" s="51">
        <f>IF(General!$I$18=1,'Class 1'!D66,'Class 1'!C66)</f>
        <v>0</v>
      </c>
      <c r="C66" s="65"/>
      <c r="D66" s="56"/>
      <c r="E66" s="55">
        <f>IF(C66&lt;&gt;0,VLOOKUP(C66,General!$A$15:$C$514,2,FALSE),0)</f>
        <v>0</v>
      </c>
      <c r="F66" s="55">
        <f>IF(C66&lt;&gt;0,VLOOKUP(C66,General!$A$15:$C$514,3,FALSE),0)</f>
        <v>0</v>
      </c>
      <c r="G66" s="62"/>
      <c r="H66" s="29">
        <f t="shared" si="16"/>
        <v>0</v>
      </c>
      <c r="AJ66" s="23">
        <v>61</v>
      </c>
      <c r="AK66" s="24"/>
      <c r="AL66" s="25">
        <f t="shared" si="28"/>
        <v>0</v>
      </c>
      <c r="AM66" s="26">
        <f t="shared" si="29"/>
        <v>0</v>
      </c>
      <c r="AN66" s="26">
        <f t="shared" si="29"/>
        <v>0</v>
      </c>
      <c r="AO66" s="27">
        <f t="shared" si="29"/>
        <v>0</v>
      </c>
    </row>
    <row r="67" spans="1:41" x14ac:dyDescent="0.35">
      <c r="A67" s="28">
        <v>62</v>
      </c>
      <c r="B67" s="51">
        <f>IF(General!$I$18=1,'Class 1'!D67,'Class 1'!C67)</f>
        <v>0</v>
      </c>
      <c r="C67" s="65"/>
      <c r="D67" s="56"/>
      <c r="E67" s="55">
        <f>IF(C67&lt;&gt;0,VLOOKUP(C67,General!$A$15:$C$514,2,FALSE),0)</f>
        <v>0</v>
      </c>
      <c r="F67" s="55">
        <f>IF(C67&lt;&gt;0,VLOOKUP(C67,General!$A$15:$C$514,3,FALSE),0)</f>
        <v>0</v>
      </c>
      <c r="G67" s="62"/>
      <c r="H67" s="29">
        <f t="shared" si="16"/>
        <v>0</v>
      </c>
      <c r="AJ67" s="23">
        <v>62</v>
      </c>
      <c r="AK67" s="24"/>
      <c r="AL67" s="25">
        <f t="shared" si="28"/>
        <v>0</v>
      </c>
      <c r="AM67" s="26">
        <f t="shared" si="29"/>
        <v>0</v>
      </c>
      <c r="AN67" s="26">
        <f t="shared" si="29"/>
        <v>0</v>
      </c>
      <c r="AO67" s="27">
        <f t="shared" si="29"/>
        <v>0</v>
      </c>
    </row>
    <row r="68" spans="1:41" x14ac:dyDescent="0.35">
      <c r="A68" s="28">
        <v>63</v>
      </c>
      <c r="B68" s="51">
        <f>IF(General!$I$18=1,'Class 1'!D68,'Class 1'!C68)</f>
        <v>0</v>
      </c>
      <c r="C68" s="65"/>
      <c r="D68" s="56"/>
      <c r="E68" s="55">
        <f>IF(C68&lt;&gt;0,VLOOKUP(C68,General!$A$15:$C$514,2,FALSE),0)</f>
        <v>0</v>
      </c>
      <c r="F68" s="55">
        <f>IF(C68&lt;&gt;0,VLOOKUP(C68,General!$A$15:$C$514,3,FALSE),0)</f>
        <v>0</v>
      </c>
      <c r="G68" s="62"/>
      <c r="H68" s="29">
        <f t="shared" si="16"/>
        <v>0</v>
      </c>
      <c r="AJ68" s="23">
        <v>63</v>
      </c>
      <c r="AK68" s="24"/>
      <c r="AL68" s="25">
        <f t="shared" si="28"/>
        <v>0</v>
      </c>
      <c r="AM68" s="26">
        <f t="shared" ref="AM68:AO99" si="36">E68</f>
        <v>0</v>
      </c>
      <c r="AN68" s="26">
        <f t="shared" si="36"/>
        <v>0</v>
      </c>
      <c r="AO68" s="27">
        <f t="shared" si="36"/>
        <v>0</v>
      </c>
    </row>
    <row r="69" spans="1:41" x14ac:dyDescent="0.35">
      <c r="A69" s="28">
        <v>64</v>
      </c>
      <c r="B69" s="51">
        <f>IF(General!$I$18=1,'Class 1'!D69,'Class 1'!C69)</f>
        <v>0</v>
      </c>
      <c r="C69" s="65"/>
      <c r="D69" s="56"/>
      <c r="E69" s="55">
        <f>IF(C69&lt;&gt;0,VLOOKUP(C69,General!$A$15:$C$514,2,FALSE),0)</f>
        <v>0</v>
      </c>
      <c r="F69" s="55">
        <f>IF(C69&lt;&gt;0,VLOOKUP(C69,General!$A$15:$C$514,3,FALSE),0)</f>
        <v>0</v>
      </c>
      <c r="G69" s="62"/>
      <c r="H69" s="29">
        <f t="shared" si="16"/>
        <v>0</v>
      </c>
      <c r="AJ69" s="23">
        <v>64</v>
      </c>
      <c r="AK69" s="24"/>
      <c r="AL69" s="25">
        <f t="shared" si="28"/>
        <v>0</v>
      </c>
      <c r="AM69" s="26">
        <f t="shared" si="36"/>
        <v>0</v>
      </c>
      <c r="AN69" s="26">
        <f t="shared" si="36"/>
        <v>0</v>
      </c>
      <c r="AO69" s="27">
        <f t="shared" si="36"/>
        <v>0</v>
      </c>
    </row>
    <row r="70" spans="1:41" x14ac:dyDescent="0.35">
      <c r="A70" s="28">
        <v>65</v>
      </c>
      <c r="B70" s="51">
        <f>IF(General!$I$18=1,'Class 1'!D70,'Class 1'!C70)</f>
        <v>0</v>
      </c>
      <c r="C70" s="65"/>
      <c r="D70" s="56"/>
      <c r="E70" s="55">
        <f>IF(C70&lt;&gt;0,VLOOKUP(C70,General!$A$15:$C$514,2,FALSE),0)</f>
        <v>0</v>
      </c>
      <c r="F70" s="55">
        <f>IF(C70&lt;&gt;0,VLOOKUP(C70,General!$A$15:$C$514,3,FALSE),0)</f>
        <v>0</v>
      </c>
      <c r="G70" s="62"/>
      <c r="H70" s="29">
        <f t="shared" si="16"/>
        <v>0</v>
      </c>
      <c r="AJ70" s="23">
        <v>65</v>
      </c>
      <c r="AK70" s="24"/>
      <c r="AL70" s="25">
        <f t="shared" si="28"/>
        <v>0</v>
      </c>
      <c r="AM70" s="26">
        <f t="shared" si="36"/>
        <v>0</v>
      </c>
      <c r="AN70" s="26">
        <f t="shared" si="36"/>
        <v>0</v>
      </c>
      <c r="AO70" s="27">
        <f t="shared" si="36"/>
        <v>0</v>
      </c>
    </row>
    <row r="71" spans="1:41" x14ac:dyDescent="0.35">
      <c r="A71" s="28">
        <v>66</v>
      </c>
      <c r="B71" s="51">
        <f>IF(General!$I$18=1,'Class 1'!D71,'Class 1'!C71)</f>
        <v>0</v>
      </c>
      <c r="C71" s="65"/>
      <c r="D71" s="56"/>
      <c r="E71" s="55">
        <f>IF(C71&lt;&gt;0,VLOOKUP(C71,General!$A$15:$C$514,2,FALSE),0)</f>
        <v>0</v>
      </c>
      <c r="F71" s="55">
        <f>IF(C71&lt;&gt;0,VLOOKUP(C71,General!$A$15:$C$514,3,FALSE),0)</f>
        <v>0</v>
      </c>
      <c r="G71" s="62"/>
      <c r="H71" s="29">
        <f t="shared" si="16"/>
        <v>0</v>
      </c>
      <c r="AJ71" s="23">
        <v>66</v>
      </c>
      <c r="AK71" s="24"/>
      <c r="AL71" s="25">
        <f t="shared" si="28"/>
        <v>0</v>
      </c>
      <c r="AM71" s="26">
        <f t="shared" si="36"/>
        <v>0</v>
      </c>
      <c r="AN71" s="26">
        <f t="shared" si="36"/>
        <v>0</v>
      </c>
      <c r="AO71" s="27">
        <f t="shared" si="36"/>
        <v>0</v>
      </c>
    </row>
    <row r="72" spans="1:41" x14ac:dyDescent="0.35">
      <c r="A72" s="28">
        <v>67</v>
      </c>
      <c r="B72" s="51">
        <f>IF(General!$I$18=1,'Class 1'!D72,'Class 1'!C72)</f>
        <v>0</v>
      </c>
      <c r="C72" s="65"/>
      <c r="D72" s="56"/>
      <c r="E72" s="55">
        <f>IF(C72&lt;&gt;0,VLOOKUP(C72,General!$A$15:$C$514,2,FALSE),0)</f>
        <v>0</v>
      </c>
      <c r="F72" s="55">
        <f>IF(C72&lt;&gt;0,VLOOKUP(C72,General!$A$15:$C$514,3,FALSE),0)</f>
        <v>0</v>
      </c>
      <c r="G72" s="62"/>
      <c r="H72" s="29">
        <f t="shared" si="16"/>
        <v>0</v>
      </c>
      <c r="AJ72" s="23">
        <v>67</v>
      </c>
      <c r="AK72" s="24"/>
      <c r="AL72" s="25">
        <f t="shared" si="28"/>
        <v>0</v>
      </c>
      <c r="AM72" s="26">
        <f t="shared" si="36"/>
        <v>0</v>
      </c>
      <c r="AN72" s="26">
        <f t="shared" si="36"/>
        <v>0</v>
      </c>
      <c r="AO72" s="27">
        <f t="shared" si="36"/>
        <v>0</v>
      </c>
    </row>
    <row r="73" spans="1:41" x14ac:dyDescent="0.35">
      <c r="A73" s="28">
        <v>68</v>
      </c>
      <c r="B73" s="51">
        <f>IF(General!$I$18=1,'Class 1'!D73,'Class 1'!C73)</f>
        <v>0</v>
      </c>
      <c r="C73" s="65"/>
      <c r="D73" s="56"/>
      <c r="E73" s="55">
        <f>IF(C73&lt;&gt;0,VLOOKUP(C73,General!$A$15:$C$514,2,FALSE),0)</f>
        <v>0</v>
      </c>
      <c r="F73" s="55">
        <f>IF(C73&lt;&gt;0,VLOOKUP(C73,General!$A$15:$C$514,3,FALSE),0)</f>
        <v>0</v>
      </c>
      <c r="G73" s="62"/>
      <c r="H73" s="29">
        <f t="shared" si="16"/>
        <v>0</v>
      </c>
      <c r="AJ73" s="23">
        <v>68</v>
      </c>
      <c r="AK73" s="24"/>
      <c r="AL73" s="25">
        <f t="shared" si="28"/>
        <v>0</v>
      </c>
      <c r="AM73" s="26">
        <f t="shared" si="36"/>
        <v>0</v>
      </c>
      <c r="AN73" s="26">
        <f t="shared" si="36"/>
        <v>0</v>
      </c>
      <c r="AO73" s="27">
        <f t="shared" si="36"/>
        <v>0</v>
      </c>
    </row>
    <row r="74" spans="1:41" x14ac:dyDescent="0.35">
      <c r="A74" s="28">
        <v>69</v>
      </c>
      <c r="B74" s="51">
        <f>IF(General!$I$18=1,'Class 1'!D74,'Class 1'!C74)</f>
        <v>0</v>
      </c>
      <c r="C74" s="65"/>
      <c r="D74" s="56"/>
      <c r="E74" s="55">
        <f>IF(C74&lt;&gt;0,VLOOKUP(C74,General!$A$15:$C$514,2,FALSE),0)</f>
        <v>0</v>
      </c>
      <c r="F74" s="55">
        <f>IF(C74&lt;&gt;0,VLOOKUP(C74,General!$A$15:$C$514,3,FALSE),0)</f>
        <v>0</v>
      </c>
      <c r="G74" s="62"/>
      <c r="H74" s="29">
        <f t="shared" si="16"/>
        <v>0</v>
      </c>
      <c r="AJ74" s="23">
        <v>69</v>
      </c>
      <c r="AK74" s="24"/>
      <c r="AL74" s="25">
        <f t="shared" si="28"/>
        <v>0</v>
      </c>
      <c r="AM74" s="26">
        <f t="shared" si="36"/>
        <v>0</v>
      </c>
      <c r="AN74" s="26">
        <f t="shared" si="36"/>
        <v>0</v>
      </c>
      <c r="AO74" s="27">
        <f t="shared" si="36"/>
        <v>0</v>
      </c>
    </row>
    <row r="75" spans="1:41" x14ac:dyDescent="0.35">
      <c r="A75" s="28">
        <v>70</v>
      </c>
      <c r="B75" s="51">
        <f>IF(General!$I$18=1,'Class 1'!D75,'Class 1'!C75)</f>
        <v>0</v>
      </c>
      <c r="C75" s="65"/>
      <c r="D75" s="56"/>
      <c r="E75" s="55">
        <f>IF(C75&lt;&gt;0,VLOOKUP(C75,General!$A$15:$C$514,2,FALSE),0)</f>
        <v>0</v>
      </c>
      <c r="F75" s="55">
        <f>IF(C75&lt;&gt;0,VLOOKUP(C75,General!$A$15:$C$514,3,FALSE),0)</f>
        <v>0</v>
      </c>
      <c r="G75" s="62"/>
      <c r="H75" s="29">
        <f t="shared" si="16"/>
        <v>0</v>
      </c>
      <c r="AJ75" s="23">
        <v>70</v>
      </c>
      <c r="AK75" s="24"/>
      <c r="AL75" s="25">
        <f t="shared" si="28"/>
        <v>0</v>
      </c>
      <c r="AM75" s="26">
        <f t="shared" si="36"/>
        <v>0</v>
      </c>
      <c r="AN75" s="26">
        <f t="shared" si="36"/>
        <v>0</v>
      </c>
      <c r="AO75" s="27">
        <f t="shared" si="36"/>
        <v>0</v>
      </c>
    </row>
    <row r="76" spans="1:41" x14ac:dyDescent="0.35">
      <c r="A76" s="28">
        <v>71</v>
      </c>
      <c r="B76" s="51">
        <f>IF(General!$I$18=1,'Class 1'!D76,'Class 1'!C76)</f>
        <v>0</v>
      </c>
      <c r="C76" s="65"/>
      <c r="D76" s="56"/>
      <c r="E76" s="55">
        <f>IF(C76&lt;&gt;0,VLOOKUP(C76,General!$A$15:$C$514,2,FALSE),0)</f>
        <v>0</v>
      </c>
      <c r="F76" s="55">
        <f>IF(C76&lt;&gt;0,VLOOKUP(C76,General!$A$15:$C$514,3,FALSE),0)</f>
        <v>0</v>
      </c>
      <c r="G76" s="62"/>
      <c r="H76" s="29">
        <f t="shared" si="16"/>
        <v>0</v>
      </c>
      <c r="AJ76" s="23">
        <v>71</v>
      </c>
      <c r="AK76" s="24"/>
      <c r="AL76" s="25">
        <f t="shared" si="28"/>
        <v>0</v>
      </c>
      <c r="AM76" s="26">
        <f t="shared" si="36"/>
        <v>0</v>
      </c>
      <c r="AN76" s="26">
        <f t="shared" si="36"/>
        <v>0</v>
      </c>
      <c r="AO76" s="27">
        <f t="shared" si="36"/>
        <v>0</v>
      </c>
    </row>
    <row r="77" spans="1:41" x14ac:dyDescent="0.35">
      <c r="A77" s="28">
        <v>72</v>
      </c>
      <c r="B77" s="51">
        <f>IF(General!$I$18=1,'Class 1'!D77,'Class 1'!C77)</f>
        <v>0</v>
      </c>
      <c r="C77" s="65"/>
      <c r="D77" s="56"/>
      <c r="E77" s="55">
        <f>IF(C77&lt;&gt;0,VLOOKUP(C77,General!$A$15:$C$514,2,FALSE),0)</f>
        <v>0</v>
      </c>
      <c r="F77" s="55">
        <f>IF(C77&lt;&gt;0,VLOOKUP(C77,General!$A$15:$C$514,3,FALSE),0)</f>
        <v>0</v>
      </c>
      <c r="G77" s="62"/>
      <c r="H77" s="29">
        <f t="shared" si="16"/>
        <v>0</v>
      </c>
      <c r="AJ77" s="23">
        <v>72</v>
      </c>
      <c r="AK77" s="24"/>
      <c r="AL77" s="25">
        <f t="shared" si="28"/>
        <v>0</v>
      </c>
      <c r="AM77" s="26">
        <f t="shared" si="36"/>
        <v>0</v>
      </c>
      <c r="AN77" s="26">
        <f t="shared" si="36"/>
        <v>0</v>
      </c>
      <c r="AO77" s="27">
        <f t="shared" si="36"/>
        <v>0</v>
      </c>
    </row>
    <row r="78" spans="1:41" x14ac:dyDescent="0.35">
      <c r="A78" s="28">
        <v>73</v>
      </c>
      <c r="B78" s="51">
        <f>IF(General!$I$18=1,'Class 1'!D78,'Class 1'!C78)</f>
        <v>0</v>
      </c>
      <c r="C78" s="65"/>
      <c r="D78" s="56"/>
      <c r="E78" s="55">
        <f>IF(C78&lt;&gt;0,VLOOKUP(C78,General!$A$15:$C$514,2,FALSE),0)</f>
        <v>0</v>
      </c>
      <c r="F78" s="55">
        <f>IF(C78&lt;&gt;0,VLOOKUP(C78,General!$A$15:$C$514,3,FALSE),0)</f>
        <v>0</v>
      </c>
      <c r="G78" s="62"/>
      <c r="H78" s="29">
        <f t="shared" si="16"/>
        <v>0</v>
      </c>
      <c r="AJ78" s="23">
        <v>73</v>
      </c>
      <c r="AK78" s="24"/>
      <c r="AL78" s="25">
        <f t="shared" si="28"/>
        <v>0</v>
      </c>
      <c r="AM78" s="26">
        <f t="shared" si="36"/>
        <v>0</v>
      </c>
      <c r="AN78" s="26">
        <f t="shared" si="36"/>
        <v>0</v>
      </c>
      <c r="AO78" s="27">
        <f t="shared" si="36"/>
        <v>0</v>
      </c>
    </row>
    <row r="79" spans="1:41" x14ac:dyDescent="0.35">
      <c r="A79" s="28">
        <v>74</v>
      </c>
      <c r="B79" s="51">
        <f>IF(General!$I$18=1,'Class 1'!D79,'Class 1'!C79)</f>
        <v>0</v>
      </c>
      <c r="C79" s="65"/>
      <c r="D79" s="56"/>
      <c r="E79" s="55">
        <f>IF(C79&lt;&gt;0,VLOOKUP(C79,General!$A$15:$C$514,2,FALSE),0)</f>
        <v>0</v>
      </c>
      <c r="F79" s="55">
        <f>IF(C79&lt;&gt;0,VLOOKUP(C79,General!$A$15:$C$514,3,FALSE),0)</f>
        <v>0</v>
      </c>
      <c r="G79" s="62"/>
      <c r="H79" s="29">
        <f t="shared" si="16"/>
        <v>0</v>
      </c>
      <c r="AJ79" s="23">
        <v>74</v>
      </c>
      <c r="AK79" s="24"/>
      <c r="AL79" s="25">
        <f t="shared" si="28"/>
        <v>0</v>
      </c>
      <c r="AM79" s="26">
        <f t="shared" si="36"/>
        <v>0</v>
      </c>
      <c r="AN79" s="26">
        <f t="shared" si="36"/>
        <v>0</v>
      </c>
      <c r="AO79" s="27">
        <f t="shared" si="36"/>
        <v>0</v>
      </c>
    </row>
    <row r="80" spans="1:41" x14ac:dyDescent="0.35">
      <c r="A80" s="28">
        <v>75</v>
      </c>
      <c r="B80" s="51">
        <f>IF(General!$I$18=1,'Class 1'!D80,'Class 1'!C80)</f>
        <v>0</v>
      </c>
      <c r="C80" s="65"/>
      <c r="D80" s="56"/>
      <c r="E80" s="55">
        <f>IF(C80&lt;&gt;0,VLOOKUP(C80,General!$A$15:$C$514,2,FALSE),0)</f>
        <v>0</v>
      </c>
      <c r="F80" s="55">
        <f>IF(C80&lt;&gt;0,VLOOKUP(C80,General!$A$15:$C$514,3,FALSE),0)</f>
        <v>0</v>
      </c>
      <c r="G80" s="62"/>
      <c r="H80" s="29">
        <f t="shared" si="16"/>
        <v>0</v>
      </c>
      <c r="AJ80" s="23">
        <v>75</v>
      </c>
      <c r="AK80" s="24"/>
      <c r="AL80" s="25">
        <f t="shared" si="28"/>
        <v>0</v>
      </c>
      <c r="AM80" s="26">
        <f t="shared" si="36"/>
        <v>0</v>
      </c>
      <c r="AN80" s="26">
        <f t="shared" si="36"/>
        <v>0</v>
      </c>
      <c r="AO80" s="27">
        <f t="shared" si="36"/>
        <v>0</v>
      </c>
    </row>
    <row r="81" spans="1:41" x14ac:dyDescent="0.35">
      <c r="A81" s="28">
        <v>76</v>
      </c>
      <c r="B81" s="51">
        <f>IF(General!$I$18=1,'Class 1'!D81,'Class 1'!C81)</f>
        <v>0</v>
      </c>
      <c r="C81" s="65"/>
      <c r="D81" s="56"/>
      <c r="E81" s="55">
        <f>IF(C81&lt;&gt;0,VLOOKUP(C81,General!$A$15:$C$514,2,FALSE),0)</f>
        <v>0</v>
      </c>
      <c r="F81" s="55">
        <f>IF(C81&lt;&gt;0,VLOOKUP(C81,General!$A$15:$C$514,3,FALSE),0)</f>
        <v>0</v>
      </c>
      <c r="G81" s="62"/>
      <c r="H81" s="29">
        <f t="shared" si="16"/>
        <v>0</v>
      </c>
      <c r="AJ81" s="23">
        <v>76</v>
      </c>
      <c r="AK81" s="24"/>
      <c r="AL81" s="25">
        <f t="shared" si="28"/>
        <v>0</v>
      </c>
      <c r="AM81" s="26">
        <f t="shared" si="36"/>
        <v>0</v>
      </c>
      <c r="AN81" s="26">
        <f t="shared" si="36"/>
        <v>0</v>
      </c>
      <c r="AO81" s="27">
        <f t="shared" si="36"/>
        <v>0</v>
      </c>
    </row>
    <row r="82" spans="1:41" x14ac:dyDescent="0.35">
      <c r="A82" s="28">
        <v>77</v>
      </c>
      <c r="B82" s="51">
        <f>IF(General!$I$18=1,'Class 1'!D82,'Class 1'!C82)</f>
        <v>0</v>
      </c>
      <c r="C82" s="65"/>
      <c r="D82" s="56"/>
      <c r="E82" s="55">
        <f>IF(C82&lt;&gt;0,VLOOKUP(C82,General!$A$15:$C$514,2,FALSE),0)</f>
        <v>0</v>
      </c>
      <c r="F82" s="55">
        <f>IF(C82&lt;&gt;0,VLOOKUP(C82,General!$A$15:$C$514,3,FALSE),0)</f>
        <v>0</v>
      </c>
      <c r="G82" s="62"/>
      <c r="H82" s="29">
        <f t="shared" si="16"/>
        <v>0</v>
      </c>
      <c r="AJ82" s="23">
        <v>77</v>
      </c>
      <c r="AK82" s="24"/>
      <c r="AL82" s="25">
        <f t="shared" si="28"/>
        <v>0</v>
      </c>
      <c r="AM82" s="26">
        <f t="shared" si="36"/>
        <v>0</v>
      </c>
      <c r="AN82" s="26">
        <f t="shared" si="36"/>
        <v>0</v>
      </c>
      <c r="AO82" s="27">
        <f t="shared" si="36"/>
        <v>0</v>
      </c>
    </row>
    <row r="83" spans="1:41" x14ac:dyDescent="0.35">
      <c r="A83" s="28">
        <v>78</v>
      </c>
      <c r="B83" s="51">
        <f>IF(General!$I$18=1,'Class 1'!D83,'Class 1'!C83)</f>
        <v>0</v>
      </c>
      <c r="C83" s="65"/>
      <c r="D83" s="56"/>
      <c r="E83" s="55">
        <f>IF(C83&lt;&gt;0,VLOOKUP(C83,General!$A$15:$C$514,2,FALSE),0)</f>
        <v>0</v>
      </c>
      <c r="F83" s="55">
        <f>IF(C83&lt;&gt;0,VLOOKUP(C83,General!$A$15:$C$514,3,FALSE),0)</f>
        <v>0</v>
      </c>
      <c r="G83" s="62"/>
      <c r="H83" s="29">
        <f t="shared" si="16"/>
        <v>0</v>
      </c>
      <c r="AJ83" s="23">
        <v>78</v>
      </c>
      <c r="AK83" s="24"/>
      <c r="AL83" s="25">
        <f t="shared" si="28"/>
        <v>0</v>
      </c>
      <c r="AM83" s="26">
        <f t="shared" si="36"/>
        <v>0</v>
      </c>
      <c r="AN83" s="26">
        <f t="shared" si="36"/>
        <v>0</v>
      </c>
      <c r="AO83" s="27">
        <f t="shared" si="36"/>
        <v>0</v>
      </c>
    </row>
    <row r="84" spans="1:41" x14ac:dyDescent="0.35">
      <c r="A84" s="28">
        <v>79</v>
      </c>
      <c r="B84" s="51">
        <f>IF(General!$I$18=1,'Class 1'!D84,'Class 1'!C84)</f>
        <v>0</v>
      </c>
      <c r="C84" s="65"/>
      <c r="D84" s="56"/>
      <c r="E84" s="55">
        <f>IF(C84&lt;&gt;0,VLOOKUP(C84,General!$A$15:$C$514,2,FALSE),0)</f>
        <v>0</v>
      </c>
      <c r="F84" s="55">
        <f>IF(C84&lt;&gt;0,VLOOKUP(C84,General!$A$15:$C$514,3,FALSE),0)</f>
        <v>0</v>
      </c>
      <c r="G84" s="62"/>
      <c r="H84" s="29">
        <f t="shared" si="16"/>
        <v>0</v>
      </c>
      <c r="AJ84" s="23">
        <v>79</v>
      </c>
      <c r="AK84" s="24"/>
      <c r="AL84" s="25">
        <f t="shared" si="28"/>
        <v>0</v>
      </c>
      <c r="AM84" s="26">
        <f t="shared" si="36"/>
        <v>0</v>
      </c>
      <c r="AN84" s="26">
        <f t="shared" si="36"/>
        <v>0</v>
      </c>
      <c r="AO84" s="27">
        <f t="shared" si="36"/>
        <v>0</v>
      </c>
    </row>
    <row r="85" spans="1:41" x14ac:dyDescent="0.35">
      <c r="A85" s="28">
        <v>80</v>
      </c>
      <c r="B85" s="51">
        <f>IF(General!$I$18=1,'Class 1'!D85,'Class 1'!C85)</f>
        <v>0</v>
      </c>
      <c r="C85" s="65"/>
      <c r="D85" s="56"/>
      <c r="E85" s="55">
        <f>IF(C85&lt;&gt;0,VLOOKUP(C85,General!$A$15:$C$514,2,FALSE),0)</f>
        <v>0</v>
      </c>
      <c r="F85" s="55">
        <f>IF(C85&lt;&gt;0,VLOOKUP(C85,General!$A$15:$C$514,3,FALSE),0)</f>
        <v>0</v>
      </c>
      <c r="G85" s="62"/>
      <c r="H85" s="29">
        <f t="shared" ref="H85:H105" si="37">IF(G85&gt;0,G85-G$6,0)</f>
        <v>0</v>
      </c>
      <c r="AJ85" s="23">
        <v>80</v>
      </c>
      <c r="AK85" s="24"/>
      <c r="AL85" s="25">
        <f t="shared" si="28"/>
        <v>0</v>
      </c>
      <c r="AM85" s="26">
        <f t="shared" si="36"/>
        <v>0</v>
      </c>
      <c r="AN85" s="26">
        <f t="shared" si="36"/>
        <v>0</v>
      </c>
      <c r="AO85" s="27">
        <f t="shared" si="36"/>
        <v>0</v>
      </c>
    </row>
    <row r="86" spans="1:41" x14ac:dyDescent="0.35">
      <c r="A86" s="28">
        <v>81</v>
      </c>
      <c r="B86" s="51">
        <f>IF(General!$I$18=1,'Class 1'!D86,'Class 1'!C86)</f>
        <v>0</v>
      </c>
      <c r="C86" s="65"/>
      <c r="D86" s="56"/>
      <c r="E86" s="55">
        <f>IF(C86&lt;&gt;0,VLOOKUP(C86,General!$A$15:$C$514,2,FALSE),0)</f>
        <v>0</v>
      </c>
      <c r="F86" s="55">
        <f>IF(C86&lt;&gt;0,VLOOKUP(C86,General!$A$15:$C$514,3,FALSE),0)</f>
        <v>0</v>
      </c>
      <c r="G86" s="62"/>
      <c r="H86" s="29">
        <f t="shared" si="37"/>
        <v>0</v>
      </c>
      <c r="AJ86" s="23">
        <v>81</v>
      </c>
      <c r="AK86" s="24"/>
      <c r="AL86" s="25">
        <f t="shared" si="28"/>
        <v>0</v>
      </c>
      <c r="AM86" s="26">
        <f t="shared" si="36"/>
        <v>0</v>
      </c>
      <c r="AN86" s="26">
        <f t="shared" si="36"/>
        <v>0</v>
      </c>
      <c r="AO86" s="27">
        <f t="shared" si="36"/>
        <v>0</v>
      </c>
    </row>
    <row r="87" spans="1:41" x14ac:dyDescent="0.35">
      <c r="A87" s="28">
        <v>82</v>
      </c>
      <c r="B87" s="51">
        <f>IF(General!$I$18=1,'Class 1'!D87,'Class 1'!C87)</f>
        <v>0</v>
      </c>
      <c r="C87" s="65"/>
      <c r="D87" s="56"/>
      <c r="E87" s="55">
        <f>IF(C87&lt;&gt;0,VLOOKUP(C87,General!$A$15:$C$514,2,FALSE),0)</f>
        <v>0</v>
      </c>
      <c r="F87" s="55">
        <f>IF(C87&lt;&gt;0,VLOOKUP(C87,General!$A$15:$C$514,3,FALSE),0)</f>
        <v>0</v>
      </c>
      <c r="G87" s="62"/>
      <c r="H87" s="29">
        <f t="shared" si="37"/>
        <v>0</v>
      </c>
      <c r="AJ87" s="23">
        <v>82</v>
      </c>
      <c r="AK87" s="24"/>
      <c r="AL87" s="25">
        <f t="shared" si="28"/>
        <v>0</v>
      </c>
      <c r="AM87" s="26">
        <f t="shared" si="36"/>
        <v>0</v>
      </c>
      <c r="AN87" s="26">
        <f t="shared" si="36"/>
        <v>0</v>
      </c>
      <c r="AO87" s="27">
        <f t="shared" si="36"/>
        <v>0</v>
      </c>
    </row>
    <row r="88" spans="1:41" x14ac:dyDescent="0.35">
      <c r="A88" s="28">
        <v>83</v>
      </c>
      <c r="B88" s="51">
        <f>IF(General!$I$18=1,'Class 1'!D88,'Class 1'!C88)</f>
        <v>0</v>
      </c>
      <c r="C88" s="65"/>
      <c r="D88" s="56"/>
      <c r="E88" s="55">
        <f>IF(C88&lt;&gt;0,VLOOKUP(C88,General!$A$15:$C$514,2,FALSE),0)</f>
        <v>0</v>
      </c>
      <c r="F88" s="55">
        <f>IF(C88&lt;&gt;0,VLOOKUP(C88,General!$A$15:$C$514,3,FALSE),0)</f>
        <v>0</v>
      </c>
      <c r="G88" s="62"/>
      <c r="H88" s="29">
        <f t="shared" si="37"/>
        <v>0</v>
      </c>
      <c r="AJ88" s="23">
        <v>83</v>
      </c>
      <c r="AK88" s="24"/>
      <c r="AL88" s="25">
        <f t="shared" si="28"/>
        <v>0</v>
      </c>
      <c r="AM88" s="26">
        <f t="shared" si="36"/>
        <v>0</v>
      </c>
      <c r="AN88" s="26">
        <f t="shared" si="36"/>
        <v>0</v>
      </c>
      <c r="AO88" s="27">
        <f t="shared" si="36"/>
        <v>0</v>
      </c>
    </row>
    <row r="89" spans="1:41" x14ac:dyDescent="0.35">
      <c r="A89" s="28">
        <v>84</v>
      </c>
      <c r="B89" s="51">
        <f>IF(General!$I$18=1,'Class 1'!D89,'Class 1'!C89)</f>
        <v>0</v>
      </c>
      <c r="C89" s="65"/>
      <c r="D89" s="56"/>
      <c r="E89" s="55">
        <f>IF(C89&lt;&gt;0,VLOOKUP(C89,General!$A$15:$C$514,2,FALSE),0)</f>
        <v>0</v>
      </c>
      <c r="F89" s="55">
        <f>IF(C89&lt;&gt;0,VLOOKUP(C89,General!$A$15:$C$514,3,FALSE),0)</f>
        <v>0</v>
      </c>
      <c r="G89" s="62"/>
      <c r="H89" s="29">
        <f t="shared" si="37"/>
        <v>0</v>
      </c>
      <c r="AJ89" s="23">
        <v>84</v>
      </c>
      <c r="AK89" s="24"/>
      <c r="AL89" s="25">
        <f t="shared" si="28"/>
        <v>0</v>
      </c>
      <c r="AM89" s="26">
        <f t="shared" si="36"/>
        <v>0</v>
      </c>
      <c r="AN89" s="26">
        <f t="shared" si="36"/>
        <v>0</v>
      </c>
      <c r="AO89" s="27">
        <f t="shared" si="36"/>
        <v>0</v>
      </c>
    </row>
    <row r="90" spans="1:41" x14ac:dyDescent="0.35">
      <c r="A90" s="28">
        <v>85</v>
      </c>
      <c r="B90" s="51">
        <f>IF(General!$I$18=1,'Class 1'!D90,'Class 1'!C90)</f>
        <v>0</v>
      </c>
      <c r="C90" s="65"/>
      <c r="D90" s="56"/>
      <c r="E90" s="55">
        <f>IF(C90&lt;&gt;0,VLOOKUP(C90,General!$A$15:$C$514,2,FALSE),0)</f>
        <v>0</v>
      </c>
      <c r="F90" s="55">
        <f>IF(C90&lt;&gt;0,VLOOKUP(C90,General!$A$15:$C$514,3,FALSE),0)</f>
        <v>0</v>
      </c>
      <c r="G90" s="62"/>
      <c r="H90" s="29">
        <f t="shared" si="37"/>
        <v>0</v>
      </c>
      <c r="AJ90" s="23">
        <v>85</v>
      </c>
      <c r="AK90" s="24"/>
      <c r="AL90" s="25">
        <f t="shared" si="28"/>
        <v>0</v>
      </c>
      <c r="AM90" s="26">
        <f t="shared" si="36"/>
        <v>0</v>
      </c>
      <c r="AN90" s="26">
        <f t="shared" si="36"/>
        <v>0</v>
      </c>
      <c r="AO90" s="27">
        <f t="shared" si="36"/>
        <v>0</v>
      </c>
    </row>
    <row r="91" spans="1:41" x14ac:dyDescent="0.35">
      <c r="A91" s="28">
        <v>86</v>
      </c>
      <c r="B91" s="51">
        <f>IF(General!$I$18=1,'Class 1'!D91,'Class 1'!C91)</f>
        <v>0</v>
      </c>
      <c r="C91" s="65"/>
      <c r="D91" s="56"/>
      <c r="E91" s="55">
        <f>IF(C91&lt;&gt;0,VLOOKUP(C91,General!$A$15:$C$514,2,FALSE),0)</f>
        <v>0</v>
      </c>
      <c r="F91" s="55">
        <f>IF(C91&lt;&gt;0,VLOOKUP(C91,General!$A$15:$C$514,3,FALSE),0)</f>
        <v>0</v>
      </c>
      <c r="G91" s="62"/>
      <c r="H91" s="29">
        <f t="shared" si="37"/>
        <v>0</v>
      </c>
      <c r="AJ91" s="23">
        <v>86</v>
      </c>
      <c r="AK91" s="24"/>
      <c r="AL91" s="25">
        <f t="shared" si="28"/>
        <v>0</v>
      </c>
      <c r="AM91" s="26">
        <f t="shared" si="36"/>
        <v>0</v>
      </c>
      <c r="AN91" s="26">
        <f t="shared" si="36"/>
        <v>0</v>
      </c>
      <c r="AO91" s="27">
        <f t="shared" si="36"/>
        <v>0</v>
      </c>
    </row>
    <row r="92" spans="1:41" x14ac:dyDescent="0.35">
      <c r="A92" s="28">
        <v>87</v>
      </c>
      <c r="B92" s="51">
        <f>IF(General!$I$18=1,'Class 1'!D92,'Class 1'!C92)</f>
        <v>0</v>
      </c>
      <c r="C92" s="65"/>
      <c r="D92" s="56"/>
      <c r="E92" s="55">
        <f>IF(C92&lt;&gt;0,VLOOKUP(C92,General!$A$15:$C$514,2,FALSE),0)</f>
        <v>0</v>
      </c>
      <c r="F92" s="55">
        <f>IF(C92&lt;&gt;0,VLOOKUP(C92,General!$A$15:$C$514,3,FALSE),0)</f>
        <v>0</v>
      </c>
      <c r="G92" s="62"/>
      <c r="H92" s="29">
        <f t="shared" si="37"/>
        <v>0</v>
      </c>
      <c r="AJ92" s="23">
        <v>87</v>
      </c>
      <c r="AK92" s="24"/>
      <c r="AL92" s="25">
        <f t="shared" si="28"/>
        <v>0</v>
      </c>
      <c r="AM92" s="26">
        <f t="shared" si="36"/>
        <v>0</v>
      </c>
      <c r="AN92" s="26">
        <f t="shared" si="36"/>
        <v>0</v>
      </c>
      <c r="AO92" s="27">
        <f t="shared" si="36"/>
        <v>0</v>
      </c>
    </row>
    <row r="93" spans="1:41" x14ac:dyDescent="0.35">
      <c r="A93" s="28">
        <v>88</v>
      </c>
      <c r="B93" s="51">
        <f>IF(General!$I$18=1,'Class 1'!D93,'Class 1'!C93)</f>
        <v>0</v>
      </c>
      <c r="C93" s="65"/>
      <c r="D93" s="56"/>
      <c r="E93" s="55">
        <f>IF(C93&lt;&gt;0,VLOOKUP(C93,General!$A$15:$C$514,2,FALSE),0)</f>
        <v>0</v>
      </c>
      <c r="F93" s="55">
        <f>IF(C93&lt;&gt;0,VLOOKUP(C93,General!$A$15:$C$514,3,FALSE),0)</f>
        <v>0</v>
      </c>
      <c r="G93" s="62"/>
      <c r="H93" s="29">
        <f t="shared" si="37"/>
        <v>0</v>
      </c>
      <c r="AJ93" s="23">
        <v>88</v>
      </c>
      <c r="AK93" s="24"/>
      <c r="AL93" s="25">
        <f t="shared" si="28"/>
        <v>0</v>
      </c>
      <c r="AM93" s="26">
        <f t="shared" si="36"/>
        <v>0</v>
      </c>
      <c r="AN93" s="26">
        <f t="shared" si="36"/>
        <v>0</v>
      </c>
      <c r="AO93" s="27">
        <f t="shared" si="36"/>
        <v>0</v>
      </c>
    </row>
    <row r="94" spans="1:41" x14ac:dyDescent="0.35">
      <c r="A94" s="28">
        <v>89</v>
      </c>
      <c r="B94" s="51">
        <f>IF(General!$I$18=1,'Class 1'!D94,'Class 1'!C94)</f>
        <v>0</v>
      </c>
      <c r="C94" s="65"/>
      <c r="D94" s="56"/>
      <c r="E94" s="55">
        <f>IF(C94&lt;&gt;0,VLOOKUP(C94,General!$A$15:$C$514,2,FALSE),0)</f>
        <v>0</v>
      </c>
      <c r="F94" s="55">
        <f>IF(C94&lt;&gt;0,VLOOKUP(C94,General!$A$15:$C$514,3,FALSE),0)</f>
        <v>0</v>
      </c>
      <c r="G94" s="62"/>
      <c r="H94" s="29">
        <f t="shared" si="37"/>
        <v>0</v>
      </c>
      <c r="AJ94" s="23">
        <v>89</v>
      </c>
      <c r="AK94" s="24"/>
      <c r="AL94" s="25">
        <f t="shared" si="28"/>
        <v>0</v>
      </c>
      <c r="AM94" s="26">
        <f t="shared" si="36"/>
        <v>0</v>
      </c>
      <c r="AN94" s="26">
        <f t="shared" si="36"/>
        <v>0</v>
      </c>
      <c r="AO94" s="27">
        <f t="shared" si="36"/>
        <v>0</v>
      </c>
    </row>
    <row r="95" spans="1:41" x14ac:dyDescent="0.35">
      <c r="A95" s="28">
        <v>90</v>
      </c>
      <c r="B95" s="51">
        <f>IF(General!$I$18=1,'Class 1'!D95,'Class 1'!C95)</f>
        <v>0</v>
      </c>
      <c r="C95" s="65"/>
      <c r="D95" s="56"/>
      <c r="E95" s="55">
        <f>IF(C95&lt;&gt;0,VLOOKUP(C95,General!$A$15:$C$514,2,FALSE),0)</f>
        <v>0</v>
      </c>
      <c r="F95" s="55">
        <f>IF(C95&lt;&gt;0,VLOOKUP(C95,General!$A$15:$C$514,3,FALSE),0)</f>
        <v>0</v>
      </c>
      <c r="G95" s="62"/>
      <c r="H95" s="29">
        <f t="shared" si="37"/>
        <v>0</v>
      </c>
      <c r="AJ95" s="23">
        <v>90</v>
      </c>
      <c r="AK95" s="24"/>
      <c r="AL95" s="25">
        <f t="shared" si="28"/>
        <v>0</v>
      </c>
      <c r="AM95" s="26">
        <f t="shared" si="36"/>
        <v>0</v>
      </c>
      <c r="AN95" s="26">
        <f t="shared" si="36"/>
        <v>0</v>
      </c>
      <c r="AO95" s="27">
        <f t="shared" si="36"/>
        <v>0</v>
      </c>
    </row>
    <row r="96" spans="1:41" x14ac:dyDescent="0.35">
      <c r="A96" s="28">
        <v>91</v>
      </c>
      <c r="B96" s="51">
        <f>IF(General!$I$18=1,'Class 1'!D96,'Class 1'!C96)</f>
        <v>0</v>
      </c>
      <c r="C96" s="65"/>
      <c r="D96" s="56"/>
      <c r="E96" s="55">
        <f>IF(C96&lt;&gt;0,VLOOKUP(C96,General!$A$15:$C$514,2,FALSE),0)</f>
        <v>0</v>
      </c>
      <c r="F96" s="55">
        <f>IF(C96&lt;&gt;0,VLOOKUP(C96,General!$A$15:$C$514,3,FALSE),0)</f>
        <v>0</v>
      </c>
      <c r="G96" s="62"/>
      <c r="H96" s="29">
        <f t="shared" si="37"/>
        <v>0</v>
      </c>
      <c r="AJ96" s="23">
        <v>91</v>
      </c>
      <c r="AK96" s="24"/>
      <c r="AL96" s="25">
        <f t="shared" si="28"/>
        <v>0</v>
      </c>
      <c r="AM96" s="26">
        <f t="shared" si="36"/>
        <v>0</v>
      </c>
      <c r="AN96" s="26">
        <f t="shared" si="36"/>
        <v>0</v>
      </c>
      <c r="AO96" s="27">
        <f t="shared" si="36"/>
        <v>0</v>
      </c>
    </row>
    <row r="97" spans="1:41" x14ac:dyDescent="0.35">
      <c r="A97" s="28">
        <v>92</v>
      </c>
      <c r="B97" s="51">
        <f>IF(General!$I$18=1,'Class 1'!D97,'Class 1'!C97)</f>
        <v>0</v>
      </c>
      <c r="C97" s="65"/>
      <c r="D97" s="56"/>
      <c r="E97" s="55">
        <f>IF(C97&lt;&gt;0,VLOOKUP(C97,General!$A$15:$C$514,2,FALSE),0)</f>
        <v>0</v>
      </c>
      <c r="F97" s="55">
        <f>IF(C97&lt;&gt;0,VLOOKUP(C97,General!$A$15:$C$514,3,FALSE),0)</f>
        <v>0</v>
      </c>
      <c r="G97" s="62"/>
      <c r="H97" s="29">
        <f t="shared" si="37"/>
        <v>0</v>
      </c>
      <c r="AJ97" s="23">
        <v>92</v>
      </c>
      <c r="AK97" s="24"/>
      <c r="AL97" s="25">
        <f t="shared" si="28"/>
        <v>0</v>
      </c>
      <c r="AM97" s="26">
        <f t="shared" si="36"/>
        <v>0</v>
      </c>
      <c r="AN97" s="26">
        <f t="shared" si="36"/>
        <v>0</v>
      </c>
      <c r="AO97" s="27">
        <f t="shared" si="36"/>
        <v>0</v>
      </c>
    </row>
    <row r="98" spans="1:41" x14ac:dyDescent="0.35">
      <c r="A98" s="28">
        <v>93</v>
      </c>
      <c r="B98" s="51">
        <f>IF(General!$I$18=1,'Class 1'!D98,'Class 1'!C98)</f>
        <v>0</v>
      </c>
      <c r="C98" s="65"/>
      <c r="D98" s="56"/>
      <c r="E98" s="55">
        <f>IF(C98&lt;&gt;0,VLOOKUP(C98,General!$A$15:$C$514,2,FALSE),0)</f>
        <v>0</v>
      </c>
      <c r="F98" s="55">
        <f>IF(C98&lt;&gt;0,VLOOKUP(C98,General!$A$15:$C$514,3,FALSE),0)</f>
        <v>0</v>
      </c>
      <c r="G98" s="62"/>
      <c r="H98" s="29">
        <f t="shared" si="37"/>
        <v>0</v>
      </c>
      <c r="AJ98" s="23">
        <v>93</v>
      </c>
      <c r="AK98" s="24"/>
      <c r="AL98" s="25">
        <f t="shared" si="28"/>
        <v>0</v>
      </c>
      <c r="AM98" s="26">
        <f t="shared" si="36"/>
        <v>0</v>
      </c>
      <c r="AN98" s="26">
        <f t="shared" si="36"/>
        <v>0</v>
      </c>
      <c r="AO98" s="27">
        <f t="shared" si="36"/>
        <v>0</v>
      </c>
    </row>
    <row r="99" spans="1:41" x14ac:dyDescent="0.35">
      <c r="A99" s="28">
        <v>94</v>
      </c>
      <c r="B99" s="51">
        <f>IF(General!$I$18=1,'Class 1'!D99,'Class 1'!C99)</f>
        <v>0</v>
      </c>
      <c r="C99" s="65"/>
      <c r="D99" s="56"/>
      <c r="E99" s="55">
        <f>IF(C99&lt;&gt;0,VLOOKUP(C99,General!$A$15:$C$514,2,FALSE),0)</f>
        <v>0</v>
      </c>
      <c r="F99" s="55">
        <f>IF(C99&lt;&gt;0,VLOOKUP(C99,General!$A$15:$C$514,3,FALSE),0)</f>
        <v>0</v>
      </c>
      <c r="G99" s="62"/>
      <c r="H99" s="29">
        <f t="shared" si="37"/>
        <v>0</v>
      </c>
      <c r="AJ99" s="23">
        <v>94</v>
      </c>
      <c r="AK99" s="24"/>
      <c r="AL99" s="25">
        <f t="shared" si="28"/>
        <v>0</v>
      </c>
      <c r="AM99" s="26">
        <f t="shared" si="36"/>
        <v>0</v>
      </c>
      <c r="AN99" s="26">
        <f t="shared" si="36"/>
        <v>0</v>
      </c>
      <c r="AO99" s="27">
        <f t="shared" si="36"/>
        <v>0</v>
      </c>
    </row>
    <row r="100" spans="1:41" x14ac:dyDescent="0.35">
      <c r="A100" s="28">
        <v>95</v>
      </c>
      <c r="B100" s="51">
        <f>IF(General!$I$18=1,'Class 1'!D100,'Class 1'!C100)</f>
        <v>0</v>
      </c>
      <c r="C100" s="65"/>
      <c r="D100" s="56"/>
      <c r="E100" s="55">
        <f>IF(C100&lt;&gt;0,VLOOKUP(C100,General!$A$15:$C$514,2,FALSE),0)</f>
        <v>0</v>
      </c>
      <c r="F100" s="55">
        <f>IF(C100&lt;&gt;0,VLOOKUP(C100,General!$A$15:$C$514,3,FALSE),0)</f>
        <v>0</v>
      </c>
      <c r="G100" s="62"/>
      <c r="H100" s="29">
        <f t="shared" si="37"/>
        <v>0</v>
      </c>
      <c r="AJ100" s="23">
        <v>95</v>
      </c>
      <c r="AK100" s="24"/>
      <c r="AL100" s="25">
        <f t="shared" ref="AL100:AL105" si="38">IF(B100&gt;0,B100,0)</f>
        <v>0</v>
      </c>
      <c r="AM100" s="26">
        <f t="shared" ref="AM100:AO105" si="39">E100</f>
        <v>0</v>
      </c>
      <c r="AN100" s="26">
        <f t="shared" si="39"/>
        <v>0</v>
      </c>
      <c r="AO100" s="27">
        <f t="shared" si="39"/>
        <v>0</v>
      </c>
    </row>
    <row r="101" spans="1:41" x14ac:dyDescent="0.35">
      <c r="A101" s="28">
        <v>96</v>
      </c>
      <c r="B101" s="51">
        <f>IF(General!$I$18=1,'Class 1'!D101,'Class 1'!C101)</f>
        <v>0</v>
      </c>
      <c r="C101" s="65"/>
      <c r="D101" s="56"/>
      <c r="E101" s="55">
        <f>IF(C101&lt;&gt;0,VLOOKUP(C101,General!$A$15:$C$514,2,FALSE),0)</f>
        <v>0</v>
      </c>
      <c r="F101" s="55">
        <f>IF(C101&lt;&gt;0,VLOOKUP(C101,General!$A$15:$C$514,3,FALSE),0)</f>
        <v>0</v>
      </c>
      <c r="G101" s="62"/>
      <c r="H101" s="29">
        <f t="shared" si="37"/>
        <v>0</v>
      </c>
      <c r="AJ101" s="23">
        <v>96</v>
      </c>
      <c r="AK101" s="24"/>
      <c r="AL101" s="25">
        <f t="shared" si="38"/>
        <v>0</v>
      </c>
      <c r="AM101" s="26">
        <f t="shared" si="39"/>
        <v>0</v>
      </c>
      <c r="AN101" s="26">
        <f t="shared" si="39"/>
        <v>0</v>
      </c>
      <c r="AO101" s="27">
        <f t="shared" si="39"/>
        <v>0</v>
      </c>
    </row>
    <row r="102" spans="1:41" x14ac:dyDescent="0.35">
      <c r="A102" s="28">
        <v>97</v>
      </c>
      <c r="B102" s="51">
        <f>IF(General!$I$18=1,'Class 1'!D102,'Class 1'!C102)</f>
        <v>0</v>
      </c>
      <c r="C102" s="65"/>
      <c r="D102" s="56"/>
      <c r="E102" s="55">
        <f>IF(C102&lt;&gt;0,VLOOKUP(C102,General!$A$15:$C$514,2,FALSE),0)</f>
        <v>0</v>
      </c>
      <c r="F102" s="55">
        <f>IF(C102&lt;&gt;0,VLOOKUP(C102,General!$A$15:$C$514,3,FALSE),0)</f>
        <v>0</v>
      </c>
      <c r="G102" s="62"/>
      <c r="H102" s="29">
        <f t="shared" si="37"/>
        <v>0</v>
      </c>
      <c r="AJ102" s="23">
        <v>97</v>
      </c>
      <c r="AK102" s="24"/>
      <c r="AL102" s="25">
        <f t="shared" si="38"/>
        <v>0</v>
      </c>
      <c r="AM102" s="26">
        <f t="shared" si="39"/>
        <v>0</v>
      </c>
      <c r="AN102" s="26">
        <f t="shared" si="39"/>
        <v>0</v>
      </c>
      <c r="AO102" s="27">
        <f t="shared" si="39"/>
        <v>0</v>
      </c>
    </row>
    <row r="103" spans="1:41" x14ac:dyDescent="0.35">
      <c r="A103" s="28">
        <v>98</v>
      </c>
      <c r="B103" s="51">
        <f>IF(General!$I$18=1,'Class 1'!D103,'Class 1'!C103)</f>
        <v>0</v>
      </c>
      <c r="C103" s="65"/>
      <c r="D103" s="56"/>
      <c r="E103" s="55">
        <f>IF(C103&lt;&gt;0,VLOOKUP(C103,General!$A$15:$C$514,2,FALSE),0)</f>
        <v>0</v>
      </c>
      <c r="F103" s="55">
        <f>IF(C103&lt;&gt;0,VLOOKUP(C103,General!$A$15:$C$514,3,FALSE),0)</f>
        <v>0</v>
      </c>
      <c r="G103" s="62"/>
      <c r="H103" s="29">
        <f t="shared" si="37"/>
        <v>0</v>
      </c>
      <c r="AJ103" s="23">
        <v>98</v>
      </c>
      <c r="AK103" s="24"/>
      <c r="AL103" s="25">
        <f t="shared" si="38"/>
        <v>0</v>
      </c>
      <c r="AM103" s="26">
        <f t="shared" si="39"/>
        <v>0</v>
      </c>
      <c r="AN103" s="26">
        <f t="shared" si="39"/>
        <v>0</v>
      </c>
      <c r="AO103" s="27">
        <f t="shared" si="39"/>
        <v>0</v>
      </c>
    </row>
    <row r="104" spans="1:41" x14ac:dyDescent="0.35">
      <c r="A104" s="28">
        <v>99</v>
      </c>
      <c r="B104" s="51">
        <f>IF(General!$I$18=1,'Class 1'!D104,'Class 1'!C104)</f>
        <v>0</v>
      </c>
      <c r="C104" s="65"/>
      <c r="D104" s="56"/>
      <c r="E104" s="55">
        <f>IF(C104&lt;&gt;0,VLOOKUP(C104,General!$A$15:$C$514,2,FALSE),0)</f>
        <v>0</v>
      </c>
      <c r="F104" s="55">
        <f>IF(C104&lt;&gt;0,VLOOKUP(C104,General!$A$15:$C$514,3,FALSE),0)</f>
        <v>0</v>
      </c>
      <c r="G104" s="62"/>
      <c r="H104" s="29">
        <f t="shared" si="37"/>
        <v>0</v>
      </c>
      <c r="AJ104" s="23">
        <v>99</v>
      </c>
      <c r="AK104" s="24"/>
      <c r="AL104" s="25">
        <f t="shared" si="38"/>
        <v>0</v>
      </c>
      <c r="AM104" s="26">
        <f t="shared" si="39"/>
        <v>0</v>
      </c>
      <c r="AN104" s="26">
        <f t="shared" si="39"/>
        <v>0</v>
      </c>
      <c r="AO104" s="27">
        <f t="shared" si="39"/>
        <v>0</v>
      </c>
    </row>
    <row r="105" spans="1:41" x14ac:dyDescent="0.35">
      <c r="A105" s="40">
        <v>100</v>
      </c>
      <c r="B105" s="52">
        <f>IF(General!$I$18=1,'Class 1'!D105,'Class 1'!C105)</f>
        <v>0</v>
      </c>
      <c r="C105" s="66"/>
      <c r="D105" s="57"/>
      <c r="E105" s="55">
        <f>IF(C105&lt;&gt;0,VLOOKUP(C105,General!$A$15:$C$514,2,FALSE),0)</f>
        <v>0</v>
      </c>
      <c r="F105" s="55">
        <f>IF(C105&lt;&gt;0,VLOOKUP(C105,General!$A$15:$C$514,3,FALSE),0)</f>
        <v>0</v>
      </c>
      <c r="G105" s="63"/>
      <c r="H105" s="29">
        <f t="shared" si="37"/>
        <v>0</v>
      </c>
      <c r="AJ105" s="41">
        <v>100</v>
      </c>
      <c r="AK105" s="42"/>
      <c r="AL105" s="43">
        <f t="shared" si="38"/>
        <v>0</v>
      </c>
      <c r="AM105" s="44">
        <f t="shared" si="39"/>
        <v>0</v>
      </c>
      <c r="AN105" s="44">
        <f t="shared" si="39"/>
        <v>0</v>
      </c>
      <c r="AO105" s="27">
        <f t="shared" si="39"/>
        <v>0</v>
      </c>
    </row>
    <row r="106" spans="1:41" x14ac:dyDescent="0.35">
      <c r="C106" s="1">
        <f>COUNTIF(C6:C105,"&gt;0")</f>
        <v>0</v>
      </c>
    </row>
    <row r="110" spans="1:41" x14ac:dyDescent="0.35">
      <c r="K110" s="182" t="s">
        <v>49</v>
      </c>
      <c r="L110" s="182" t="s">
        <v>63</v>
      </c>
      <c r="M110" s="48"/>
      <c r="N110" s="48"/>
      <c r="O110" s="48" t="s">
        <v>62</v>
      </c>
      <c r="P110" s="48"/>
      <c r="Q110" s="48"/>
      <c r="T110" s="182" t="s">
        <v>49</v>
      </c>
      <c r="U110" s="182" t="s">
        <v>50</v>
      </c>
      <c r="V110" s="48"/>
      <c r="W110" s="48"/>
      <c r="X110" s="48" t="s">
        <v>58</v>
      </c>
      <c r="Y110" s="48"/>
      <c r="Z110" s="48"/>
    </row>
    <row r="111" spans="1:41" x14ac:dyDescent="0.35">
      <c r="K111" s="182"/>
      <c r="L111" s="182"/>
      <c r="M111" s="48" t="s">
        <v>53</v>
      </c>
      <c r="N111" s="48" t="s">
        <v>3</v>
      </c>
      <c r="O111" s="48" t="s">
        <v>4</v>
      </c>
      <c r="P111" s="48" t="s">
        <v>54</v>
      </c>
      <c r="Q111" s="48" t="s">
        <v>55</v>
      </c>
      <c r="T111" s="182"/>
      <c r="U111" s="182"/>
      <c r="V111" s="48" t="s">
        <v>53</v>
      </c>
      <c r="W111" s="48" t="s">
        <v>3</v>
      </c>
      <c r="X111" s="48" t="s">
        <v>4</v>
      </c>
      <c r="Y111" s="48" t="s">
        <v>54</v>
      </c>
      <c r="Z111" s="48" t="s">
        <v>55</v>
      </c>
    </row>
    <row r="112" spans="1:41" x14ac:dyDescent="0.35">
      <c r="K112" s="87">
        <f>RANK(P112,P$112:P$116,1)</f>
        <v>1</v>
      </c>
      <c r="L112" s="87">
        <f>RANK(Q112,Q$112:Q$116,1)</f>
        <v>1</v>
      </c>
      <c r="M112" s="87">
        <v>1</v>
      </c>
      <c r="N112" s="87">
        <f>_xlfn.IFNA(VLOOKUP(M112,$M$8:$O$13,2,FALSE),0)</f>
        <v>0</v>
      </c>
      <c r="O112" s="87">
        <f>_xlfn.IFNA(VLOOKUP(N112,$B$6:$E$35,4,FALSE),0)</f>
        <v>0</v>
      </c>
      <c r="P112" s="93">
        <f>IF(N112&gt;0,VLOOKUP(N112,B$6:G$35,6,FALSE),999)</f>
        <v>999</v>
      </c>
      <c r="Q112" s="93">
        <f>IF(N112&gt;0,VLOOKUP(N112,$B$6:$G$35,6,FALSE),Q$145)</f>
        <v>0.12498842592592592</v>
      </c>
      <c r="T112" s="90">
        <f>RANK(Y112,Y$112:Y$115,1)</f>
        <v>1</v>
      </c>
      <c r="U112" s="90"/>
      <c r="V112" s="90">
        <v>1</v>
      </c>
      <c r="W112" s="90">
        <f>_xlfn.IFNA(VLOOKUP(V112,$U$17:$W$22,3,FALSE),0)</f>
        <v>0</v>
      </c>
      <c r="X112" s="91">
        <f t="shared" ref="X112:X123" si="40">VLOOKUP(W112,B$6:E$35,4,FALSE)</f>
        <v>0</v>
      </c>
      <c r="Y112" s="89">
        <f t="shared" ref="Y112:Y123" si="41">IF(W112&gt;0,VLOOKUP(W112,B$6:G$35,6,FALSE),Y$145)</f>
        <v>0.12498842592592592</v>
      </c>
      <c r="Z112" s="92">
        <f>_xlfn.IFNA(VLOOKUP(W112,$W$17:$Y$22,3,FALSE),Z125)</f>
        <v>0</v>
      </c>
    </row>
    <row r="113" spans="10:27" x14ac:dyDescent="0.35">
      <c r="K113" s="87">
        <f t="shared" ref="K113:L116" si="42">RANK(P113,P$112:P$116,1)</f>
        <v>1</v>
      </c>
      <c r="L113" s="87">
        <f t="shared" si="42"/>
        <v>1</v>
      </c>
      <c r="M113" s="87">
        <v>1</v>
      </c>
      <c r="N113" s="87">
        <f>_xlfn.IFNA(VLOOKUP($M113,$M$17:$O$22,2,FALSE),0)</f>
        <v>0</v>
      </c>
      <c r="O113" s="87">
        <f>_xlfn.IFNA(VLOOKUP(N113,$B$6:$E$35,4,FALSE),0)</f>
        <v>0</v>
      </c>
      <c r="P113" s="93">
        <f>IF(N113&gt;0,VLOOKUP(N113,B$6:G$35,6,FALSE),999)</f>
        <v>999</v>
      </c>
      <c r="Q113" s="93">
        <f>IF(N113&gt;0,VLOOKUP(N113,$B$6:$G$35,6,FALSE),Q$145)</f>
        <v>0.12498842592592592</v>
      </c>
      <c r="T113" s="90">
        <f>RANK(Y113,Y$112:Y$115,1)</f>
        <v>1</v>
      </c>
      <c r="U113" s="90"/>
      <c r="V113" s="90">
        <v>2</v>
      </c>
      <c r="W113" s="90">
        <f>_xlfn.IFNA(VLOOKUP(V113,$U$17:$W$22,3,FALSE),0)</f>
        <v>0</v>
      </c>
      <c r="X113" s="91">
        <f t="shared" si="40"/>
        <v>0</v>
      </c>
      <c r="Y113" s="89">
        <f t="shared" si="41"/>
        <v>0.12498842592592592</v>
      </c>
      <c r="Z113" s="92">
        <f t="shared" ref="Z113" si="43">VLOOKUP(W113,$W$17:$Y$22,3,FALSE)</f>
        <v>0</v>
      </c>
    </row>
    <row r="114" spans="10:27" x14ac:dyDescent="0.35">
      <c r="K114" s="87">
        <f t="shared" si="42"/>
        <v>1</v>
      </c>
      <c r="L114" s="87">
        <f t="shared" si="42"/>
        <v>1</v>
      </c>
      <c r="M114" s="87">
        <v>1</v>
      </c>
      <c r="N114" s="87">
        <f>_xlfn.IFNA(VLOOKUP($M114,$M26:$O$31,2,FALSE),0)</f>
        <v>0</v>
      </c>
      <c r="O114" s="87">
        <f>_xlfn.IFNA(VLOOKUP(N114,$B$6:$E$35,4,FALSE),0)</f>
        <v>0</v>
      </c>
      <c r="P114" s="93">
        <f>IF(N114&gt;0,VLOOKUP(N114,B$6:G$35,6,FALSE),999)</f>
        <v>999</v>
      </c>
      <c r="Q114" s="93">
        <f>IF(N114&gt;0,VLOOKUP(N114,$B$6:$G$35,6,FALSE),Q$145)</f>
        <v>0.12498842592592592</v>
      </c>
      <c r="T114" s="90">
        <f>RANK(Y114,Y$112:Y$115,1)</f>
        <v>1</v>
      </c>
      <c r="U114" s="90"/>
      <c r="V114" s="90">
        <v>1</v>
      </c>
      <c r="W114" s="90">
        <f>_xlfn.IFNA(VLOOKUP(V114,$U$35:$W$40,3,FALSE),0)</f>
        <v>0</v>
      </c>
      <c r="X114" s="91">
        <f t="shared" si="40"/>
        <v>0</v>
      </c>
      <c r="Y114" s="89">
        <f t="shared" si="41"/>
        <v>0.12498842592592592</v>
      </c>
      <c r="Z114" s="92">
        <f>VLOOKUP(W114,$W$35:$Y$40,3,FALSE)</f>
        <v>0</v>
      </c>
    </row>
    <row r="115" spans="10:27" x14ac:dyDescent="0.35">
      <c r="K115" s="87">
        <f t="shared" si="42"/>
        <v>1</v>
      </c>
      <c r="L115" s="87">
        <f t="shared" si="42"/>
        <v>1</v>
      </c>
      <c r="M115" s="87">
        <v>2</v>
      </c>
      <c r="N115" s="87">
        <f>_xlfn.IFNA(VLOOKUP(M115,$M$8:$O$13,2,FALSE),0)</f>
        <v>0</v>
      </c>
      <c r="O115" s="87">
        <f>_xlfn.IFNA(VLOOKUP(N115,$B$6:$E$35,4,FALSE),0)</f>
        <v>0</v>
      </c>
      <c r="P115" s="93">
        <f>IF(N115&gt;0,VLOOKUP(N115,B$6:G$35,6,FALSE),999)</f>
        <v>999</v>
      </c>
      <c r="Q115" s="93">
        <f>IF(N115&gt;0,VLOOKUP(N115,$B$6:$G$35,6,FALSE),Q$145)</f>
        <v>0.12498842592592592</v>
      </c>
      <c r="T115" s="90">
        <f>RANK(Y115,Y$112:Y$115,1)</f>
        <v>1</v>
      </c>
      <c r="U115" s="90"/>
      <c r="V115" s="90">
        <v>2</v>
      </c>
      <c r="W115" s="90">
        <f>_xlfn.IFNA(VLOOKUP(V115,$U$35:$W$40,3,FALSE),0)</f>
        <v>0</v>
      </c>
      <c r="X115" s="91">
        <f t="shared" si="40"/>
        <v>0</v>
      </c>
      <c r="Y115" s="89">
        <f t="shared" si="41"/>
        <v>0.12498842592592592</v>
      </c>
      <c r="Z115" s="92">
        <f>VLOOKUP(W115,$W$35:$Y$40,3,FALSE)</f>
        <v>0</v>
      </c>
    </row>
    <row r="116" spans="10:27" x14ac:dyDescent="0.35">
      <c r="K116" s="87">
        <f t="shared" si="42"/>
        <v>1</v>
      </c>
      <c r="L116" s="87">
        <f t="shared" si="42"/>
        <v>1</v>
      </c>
      <c r="M116" s="87">
        <v>2</v>
      </c>
      <c r="N116" s="87">
        <f>_xlfn.IFNA(VLOOKUP($M116,$M$17:$O$22,2,FALSE),0)</f>
        <v>0</v>
      </c>
      <c r="O116" s="87">
        <f>_xlfn.IFNA(VLOOKUP(N116,$B$6:$E$35,4,FALSE),0)</f>
        <v>0</v>
      </c>
      <c r="P116" s="93">
        <f>IF(N116&gt;0,VLOOKUP(N116,B$6:G$35,6,FALSE),999)</f>
        <v>999</v>
      </c>
      <c r="Q116" s="93">
        <f>IF(N116&gt;0,VLOOKUP(N116,$B$6:$G$35,6,FALSE),Q$145)</f>
        <v>0.12498842592592592</v>
      </c>
      <c r="T116" s="158">
        <f>RANK(Y116,Y$116:Y$117,1)</f>
        <v>1</v>
      </c>
      <c r="U116" s="158">
        <f>IF(Z116&gt;0,RANK(Z116,Z$116:Z$119,1),999)</f>
        <v>999</v>
      </c>
      <c r="V116" s="158">
        <v>3</v>
      </c>
      <c r="W116" s="158">
        <f>_xlfn.IFNA(VLOOKUP(V116,$U$17:$W$22,3,FALSE),0)</f>
        <v>0</v>
      </c>
      <c r="X116" s="159">
        <f t="shared" si="40"/>
        <v>0</v>
      </c>
      <c r="Y116" s="160">
        <f t="shared" si="41"/>
        <v>0.12498842592592592</v>
      </c>
      <c r="Z116" s="98">
        <f>_xlfn.IFNA(VLOOKUP(W116,$W$17:$Y$22,3,FALSE),Z125)</f>
        <v>0</v>
      </c>
      <c r="AA116" s="86" t="str">
        <f>IF(General!T$19=1,IF(U116&lt;3,"LL",0),IF(T116&lt;3,"LL",0))</f>
        <v>LL</v>
      </c>
    </row>
    <row r="117" spans="10:27" x14ac:dyDescent="0.35">
      <c r="K117" s="88" t="e">
        <f>RANK(P117,P$117:P$121,1)</f>
        <v>#VALUE!</v>
      </c>
      <c r="L117" s="88">
        <f>RANK(Q117,Q$117:Q$121,1)</f>
        <v>1</v>
      </c>
      <c r="M117" s="88">
        <v>1</v>
      </c>
      <c r="N117" s="88">
        <f>_xlfn.IFNA(VLOOKUP($M117,$M35:$O$40,2,FALSE),0)</f>
        <v>0</v>
      </c>
      <c r="O117" s="88">
        <f t="shared" ref="O117:O132" si="44">VLOOKUP(N117,$B$6:$E$35,4,FALSE)</f>
        <v>0</v>
      </c>
      <c r="P117" s="94" t="str">
        <f>IF(N117&gt;0,VLOOKUP(N117,B$6:G$35,6,FALSE)," ")</f>
        <v xml:space="preserve"> </v>
      </c>
      <c r="Q117" s="94">
        <f>IF(N117&gt;0,VLOOKUP(N117,$B$6:$G$35,6,FALSE),P$145)</f>
        <v>0</v>
      </c>
      <c r="T117" s="158">
        <f>RANK(Y117,Y$116:Y$117,1)</f>
        <v>1</v>
      </c>
      <c r="U117" s="158">
        <f>IF(Z117&gt;0,RANK(Z117,Z$116:Z$119,1),0)</f>
        <v>0</v>
      </c>
      <c r="V117" s="158">
        <v>3</v>
      </c>
      <c r="W117" s="158">
        <f>_xlfn.IFNA(VLOOKUP(V117,$U$35:$W$40,3,FALSE),0)</f>
        <v>0</v>
      </c>
      <c r="X117" s="159">
        <f t="shared" si="40"/>
        <v>0</v>
      </c>
      <c r="Y117" s="160">
        <f t="shared" si="41"/>
        <v>0.12498842592592592</v>
      </c>
      <c r="Z117" s="98">
        <f>_xlfn.IFNA(VLOOKUP(W117,$W$35:$Y$40,3,FALSE),Z125)</f>
        <v>0</v>
      </c>
      <c r="AA117" s="86" t="str">
        <f>IF(General!T$19=1,IF(U117&lt;3,"LL",0),IF(T117&lt;3,"LL",0))</f>
        <v>LL</v>
      </c>
    </row>
    <row r="118" spans="10:27" x14ac:dyDescent="0.35">
      <c r="K118" s="88" t="e">
        <f>RANK(P118,P$117:P$121,1)</f>
        <v>#VALUE!</v>
      </c>
      <c r="L118" s="88">
        <f>RANK(Q118,Q$117:Q$121,1)</f>
        <v>1</v>
      </c>
      <c r="M118" s="88">
        <v>1</v>
      </c>
      <c r="N118" s="88">
        <f>_xlfn.IFNA(VLOOKUP($M118,$M44:$O$49,2,FALSE),0)</f>
        <v>0</v>
      </c>
      <c r="O118" s="88">
        <f t="shared" si="44"/>
        <v>0</v>
      </c>
      <c r="P118" s="94" t="str">
        <f>IF(N118&gt;0,VLOOKUP(N118,B$6:G$35,6,FALSE)," ")</f>
        <v xml:space="preserve"> </v>
      </c>
      <c r="Q118" s="94">
        <f>IF(N118&gt;0,VLOOKUP(N118,$B$6:$G$35,6,FALSE),P$145)</f>
        <v>0</v>
      </c>
      <c r="T118" s="158"/>
      <c r="U118" s="158">
        <f>IF(Z118&gt;0,RANK(Z118,Z$116:Z$119,1),0)</f>
        <v>0</v>
      </c>
      <c r="V118" s="158">
        <v>4</v>
      </c>
      <c r="W118" s="158">
        <f>_xlfn.IFNA(VLOOKUP(V118,$U$17:$W$22,3,FALSE),0)</f>
        <v>0</v>
      </c>
      <c r="X118" s="159">
        <f t="shared" si="40"/>
        <v>0</v>
      </c>
      <c r="Y118" s="160">
        <f t="shared" si="41"/>
        <v>0.12498842592592592</v>
      </c>
      <c r="Z118" s="98">
        <f>_xlfn.IFNA(VLOOKUP(W118,$W$17:$Y$22,3,FALSE),Z125)</f>
        <v>0</v>
      </c>
      <c r="AA118" s="86" t="b">
        <f>IF(General!$I$19=1,IF(U118&lt;3,"LL",0))</f>
        <v>0</v>
      </c>
    </row>
    <row r="119" spans="10:27" x14ac:dyDescent="0.35">
      <c r="K119" s="88" t="e">
        <f t="shared" ref="K119:L121" si="45">RANK(P119,P$117:P$121,1)</f>
        <v>#VALUE!</v>
      </c>
      <c r="L119" s="88">
        <f t="shared" si="45"/>
        <v>1</v>
      </c>
      <c r="M119" s="88">
        <v>2</v>
      </c>
      <c r="N119" s="88">
        <f>_xlfn.IFNA(VLOOKUP($M119,$M26:$O$31,2,FALSE),0)</f>
        <v>0</v>
      </c>
      <c r="O119" s="88">
        <f t="shared" si="44"/>
        <v>0</v>
      </c>
      <c r="P119" s="94" t="str">
        <f>IF(N119&gt;0,VLOOKUP(N119,B$6:G$35,6,FALSE)," ")</f>
        <v xml:space="preserve"> </v>
      </c>
      <c r="Q119" s="94">
        <f>IF(N119&gt;0,VLOOKUP(N119,$B$6:$G$35,6,FALSE),P$145)</f>
        <v>0</v>
      </c>
      <c r="T119" s="158"/>
      <c r="U119" s="158">
        <f>IF(Z119&gt;0,RANK(Z119,Z$116:Z$119,1),0)</f>
        <v>0</v>
      </c>
      <c r="V119" s="158">
        <v>4</v>
      </c>
      <c r="W119" s="158">
        <f>_xlfn.IFNA(VLOOKUP(V119,$U$35:$W$40,3,FALSE),0)</f>
        <v>0</v>
      </c>
      <c r="X119" s="159">
        <f t="shared" si="40"/>
        <v>0</v>
      </c>
      <c r="Y119" s="160">
        <f t="shared" si="41"/>
        <v>0.12498842592592592</v>
      </c>
      <c r="Z119" s="98">
        <f>_xlfn.IFNA(VLOOKUP(W119,$W$35:$Y$40,3,FALSE),Z125)</f>
        <v>0</v>
      </c>
      <c r="AA119" s="86" t="b">
        <f>IF(General!$I$19=1,IF(U119&lt;3,"LL",0))</f>
        <v>0</v>
      </c>
    </row>
    <row r="120" spans="10:27" x14ac:dyDescent="0.35">
      <c r="K120" s="88" t="e">
        <f t="shared" si="45"/>
        <v>#VALUE!</v>
      </c>
      <c r="L120" s="88">
        <f t="shared" si="45"/>
        <v>1</v>
      </c>
      <c r="M120" s="88">
        <v>2</v>
      </c>
      <c r="N120" s="88">
        <f>_xlfn.IFNA(VLOOKUP($M120,$M35:$O$40,2,FALSE),0)</f>
        <v>0</v>
      </c>
      <c r="O120" s="88">
        <f t="shared" si="44"/>
        <v>0</v>
      </c>
      <c r="P120" s="94" t="str">
        <f>IF(N120&gt;0,VLOOKUP(N120,B$6:G$35,6,FALSE)," ")</f>
        <v xml:space="preserve"> </v>
      </c>
      <c r="Q120" s="94">
        <f>IF(N120&gt;0,VLOOKUP(N120,$B$6:$G$35,6,FALSE),P$145)</f>
        <v>0</v>
      </c>
      <c r="T120" s="90"/>
      <c r="U120" s="90"/>
      <c r="V120" s="90">
        <v>5</v>
      </c>
      <c r="W120" s="90">
        <f>_xlfn.IFNA(VLOOKUP(V120,$U$17:$W$22,3,FALSE),0)</f>
        <v>0</v>
      </c>
      <c r="X120" s="91">
        <f t="shared" si="40"/>
        <v>0</v>
      </c>
      <c r="Y120" s="89">
        <f t="shared" si="41"/>
        <v>0.12498842592592592</v>
      </c>
      <c r="Z120" s="92">
        <f>_xlfn.IFNA(VLOOKUP(W120,$W$17:$Y$22,3,FALSE),Z125)</f>
        <v>0</v>
      </c>
    </row>
    <row r="121" spans="10:27" x14ac:dyDescent="0.35">
      <c r="K121" s="88" t="e">
        <f t="shared" si="45"/>
        <v>#VALUE!</v>
      </c>
      <c r="L121" s="88">
        <f t="shared" si="45"/>
        <v>1</v>
      </c>
      <c r="M121" s="88">
        <v>2</v>
      </c>
      <c r="N121" s="88">
        <f>_xlfn.IFNA(VLOOKUP($M121,$M44:$O$49,2,FALSE),0)</f>
        <v>0</v>
      </c>
      <c r="O121" s="88">
        <f t="shared" si="44"/>
        <v>0</v>
      </c>
      <c r="P121" s="94" t="str">
        <f>IF(N121&gt;0,VLOOKUP(N121,B$6:G$35,6,FALSE)," ")</f>
        <v xml:space="preserve"> </v>
      </c>
      <c r="Q121" s="94">
        <f>IF(N121&gt;0,VLOOKUP(N121,$B$6:$G$35,6,FALSE),P$145)</f>
        <v>0</v>
      </c>
      <c r="T121" s="90"/>
      <c r="U121" s="90"/>
      <c r="V121" s="90">
        <v>5</v>
      </c>
      <c r="W121" s="90">
        <f t="shared" ref="W121:W123" si="46">_xlfn.IFNA(VLOOKUP(V121,$U$35:$W$40,3,FALSE),0)</f>
        <v>0</v>
      </c>
      <c r="X121" s="91">
        <f t="shared" si="40"/>
        <v>0</v>
      </c>
      <c r="Y121" s="89">
        <f t="shared" si="41"/>
        <v>0.12498842592592592</v>
      </c>
      <c r="Z121" s="92">
        <f>_xlfn.IFNA(VLOOKUP(W121,$W$35:$Y$40,3,FALSE),Z125)</f>
        <v>0</v>
      </c>
    </row>
    <row r="122" spans="10:27" x14ac:dyDescent="0.35">
      <c r="J122" s="48">
        <f>RANK(S122,S$122:S$126,1)</f>
        <v>1</v>
      </c>
      <c r="K122" s="96" t="b">
        <f>IF(P122&lt;Q$145,RANK(P122,P$122:P$126,1))</f>
        <v>0</v>
      </c>
      <c r="L122" s="96">
        <f>IF(Q122&gt;0,RANK(Q122,Q$122:Q$132,1),99)</f>
        <v>99</v>
      </c>
      <c r="M122" s="96">
        <v>3</v>
      </c>
      <c r="N122" s="97">
        <f>_xlfn.IFNA(VLOOKUP(M122,$M$8:$O$13,2,FALSE),0)</f>
        <v>0</v>
      </c>
      <c r="O122" s="97">
        <f t="shared" si="44"/>
        <v>0</v>
      </c>
      <c r="P122" s="98">
        <f>IF(N122&gt;0,VLOOKUP(N122,B$6:G$35,6,FALSE),Q145)</f>
        <v>0.12498842592592592</v>
      </c>
      <c r="Q122" s="98">
        <f>_xlfn.IFNA(VLOOKUP(N122,$N$8:$P$13,3,FALSE),Q$145)</f>
        <v>0</v>
      </c>
      <c r="R122" s="111">
        <f>IF(General!I$19=1,IF(L122&lt;3,"LL",0),IF(K122&lt;3,"LL",0))</f>
        <v>0</v>
      </c>
      <c r="S122" s="48">
        <f>IF(R122&lt;&gt;"LL",RANK(P122,P$122:P$126,1),99)</f>
        <v>1</v>
      </c>
      <c r="T122" s="90"/>
      <c r="U122" s="90"/>
      <c r="V122" s="90">
        <v>6</v>
      </c>
      <c r="W122" s="90">
        <f>_xlfn.IFNA(VLOOKUP(V122,$U$17:$W$22,3,FALSE),0)</f>
        <v>0</v>
      </c>
      <c r="X122" s="91">
        <f t="shared" si="40"/>
        <v>0</v>
      </c>
      <c r="Y122" s="89">
        <f t="shared" si="41"/>
        <v>0.12498842592592592</v>
      </c>
      <c r="Z122" s="92">
        <f>_xlfn.IFNA(VLOOKUP(W122,$W$17:$Y$22,3,FALSE),Z125)</f>
        <v>0</v>
      </c>
    </row>
    <row r="123" spans="10:27" x14ac:dyDescent="0.35">
      <c r="J123" s="48">
        <f t="shared" ref="J123:J126" si="47">RANK(S123,S$122:S$126,1)</f>
        <v>1</v>
      </c>
      <c r="K123" s="96" t="b">
        <f>IF(P123&lt;Q$145,RANK(P123,P$122:P$126,1))</f>
        <v>0</v>
      </c>
      <c r="L123" s="96">
        <f>IF(Q123&gt;0,RANK(Q123,Q$122:Q$132,1),99)</f>
        <v>99</v>
      </c>
      <c r="M123" s="96">
        <v>3</v>
      </c>
      <c r="N123" s="97">
        <f>_xlfn.IFNA(VLOOKUP($M123,$M$17:$O$22,2,FALSE),0)</f>
        <v>0</v>
      </c>
      <c r="O123" s="97">
        <f t="shared" si="44"/>
        <v>0</v>
      </c>
      <c r="P123" s="98">
        <f>IF(N123&gt;0,VLOOKUP(N123,B$6:G$35,6,FALSE),Q145)</f>
        <v>0.12498842592592592</v>
      </c>
      <c r="Q123" s="98">
        <f>_xlfn.IFNA(VLOOKUP(N123,$N$17:$P$22,3,FALSE),Q$145)</f>
        <v>0</v>
      </c>
      <c r="R123" s="111">
        <f>IF(General!I$19=1,IF(L123&lt;3,"LL",0),IF('Class 1'!K123&lt;3,"LL",0))</f>
        <v>0</v>
      </c>
      <c r="S123" s="48">
        <f>IF(R123&lt;&gt;"LL",RANK(P123,P$122:P$126,1),99)</f>
        <v>1</v>
      </c>
      <c r="T123" s="90"/>
      <c r="U123" s="90"/>
      <c r="V123" s="90">
        <v>6</v>
      </c>
      <c r="W123" s="90">
        <f t="shared" si="46"/>
        <v>0</v>
      </c>
      <c r="X123" s="91">
        <f t="shared" si="40"/>
        <v>0</v>
      </c>
      <c r="Y123" s="89">
        <f t="shared" si="41"/>
        <v>0.12498842592592592</v>
      </c>
      <c r="Z123" s="92">
        <f>_xlfn.IFNA(VLOOKUP(W123,$W$35:$Y$40,3,FALSE),Z125)</f>
        <v>0</v>
      </c>
    </row>
    <row r="124" spans="10:27" x14ac:dyDescent="0.35">
      <c r="J124" s="48">
        <f t="shared" si="47"/>
        <v>1</v>
      </c>
      <c r="K124" s="96" t="b">
        <f>IF(P124&lt;Q$145,RANK(P124,P$122:P$126,1))</f>
        <v>0</v>
      </c>
      <c r="L124" s="96">
        <f>IF(Q124&gt;0,RANK(Q124,Q$122:Q$132,1),99)</f>
        <v>99</v>
      </c>
      <c r="M124" s="96">
        <v>3</v>
      </c>
      <c r="N124" s="97">
        <f>_xlfn.IFNA(VLOOKUP($M124,$M26:$O$31,2,FALSE),0)</f>
        <v>0</v>
      </c>
      <c r="O124" s="97">
        <f t="shared" si="44"/>
        <v>0</v>
      </c>
      <c r="P124" s="98">
        <f>IF(N124&gt;0,VLOOKUP(N124,B$6:G$35,6,FALSE),Q145)</f>
        <v>0.12498842592592592</v>
      </c>
      <c r="Q124" s="98">
        <f>_xlfn.IFNA(VLOOKUP(N124,$N$26:$P$31,3,FALSE),Q$145)</f>
        <v>0</v>
      </c>
      <c r="R124" s="111">
        <f>IF(General!I$19=1,IF(L124&lt;3,"LL",0),IF('Class 1'!K124&lt;3,"LL",0))</f>
        <v>0</v>
      </c>
      <c r="S124" s="48">
        <f>IF(R124&lt;&gt;"LL",RANK(P124,P$122:P$126,1),99)</f>
        <v>1</v>
      </c>
    </row>
    <row r="125" spans="10:27" x14ac:dyDescent="0.35">
      <c r="J125" s="48">
        <f t="shared" si="47"/>
        <v>1</v>
      </c>
      <c r="K125" s="96" t="b">
        <f>IF(P125&lt;Q$145,RANK(P125,P$122:P$126,1))</f>
        <v>0</v>
      </c>
      <c r="L125" s="96">
        <f>IF(Q125&gt;0,RANK(Q125,Q$122:Q$132,1),99)</f>
        <v>99</v>
      </c>
      <c r="M125" s="96">
        <v>3</v>
      </c>
      <c r="N125" s="97">
        <f>_xlfn.IFNA(VLOOKUP($M125,$M35:$O$40,2,FALSE),0)</f>
        <v>0</v>
      </c>
      <c r="O125" s="97">
        <f t="shared" si="44"/>
        <v>0</v>
      </c>
      <c r="P125" s="98">
        <f>IF(N125&gt;0,VLOOKUP(N125,B$6:G$35,6,FALSE),Q145)</f>
        <v>0.12498842592592592</v>
      </c>
      <c r="Q125" s="98">
        <f>_xlfn.IFNA(VLOOKUP(N125,$N$35:$P$40,3,FALSE),Q$145)</f>
        <v>0</v>
      </c>
      <c r="R125" s="111">
        <f>IF(General!I$19=1,IF(L125&lt;3,"LL",0),IF('Class 1'!K125&lt;3,"LL",0))</f>
        <v>0</v>
      </c>
      <c r="S125" s="48">
        <f>IF(R125&lt;&gt;"LL",RANK(P125,P$122:P$126,1),99)</f>
        <v>1</v>
      </c>
      <c r="Z125" s="95">
        <v>0.12498842592592592</v>
      </c>
    </row>
    <row r="126" spans="10:27" x14ac:dyDescent="0.35">
      <c r="J126" s="48">
        <f t="shared" si="47"/>
        <v>1</v>
      </c>
      <c r="K126" s="96" t="b">
        <f>IF(P126&lt;Q$145,RANK(P126,P$122:P$126,1))</f>
        <v>0</v>
      </c>
      <c r="L126" s="96">
        <f>IF(Q126&gt;0,RANK(Q126,Q$122:Q$132,1),99)</f>
        <v>99</v>
      </c>
      <c r="M126" s="96">
        <v>3</v>
      </c>
      <c r="N126" s="97">
        <f>_xlfn.IFNA(VLOOKUP($M126,$M44:$O$49,2,FALSE),0)</f>
        <v>0</v>
      </c>
      <c r="O126" s="97">
        <f t="shared" si="44"/>
        <v>0</v>
      </c>
      <c r="P126" s="98">
        <f>IF(N126&gt;0,VLOOKUP(N126,B$6:G$35,6,FALSE),Q145)</f>
        <v>0.12498842592592592</v>
      </c>
      <c r="Q126" s="98">
        <f>_xlfn.IFNA(VLOOKUP(N126,$N$44:$P$49,3,FALSE),Q$145)</f>
        <v>0</v>
      </c>
      <c r="R126" s="111">
        <f>IF(General!I$19=1,IF(L126&lt;3,"LL",0),IF('Class 1'!K126&lt;3,"LL",0))</f>
        <v>0</v>
      </c>
      <c r="S126" s="48">
        <f>IF(R126&lt;&gt;"LL",RANK(P126,P$122:P$126,1),99)</f>
        <v>1</v>
      </c>
      <c r="X126" s="48" t="s">
        <v>59</v>
      </c>
    </row>
    <row r="127" spans="10:27" x14ac:dyDescent="0.35">
      <c r="J127" s="48"/>
      <c r="K127" s="96"/>
      <c r="L127" s="96"/>
      <c r="M127" s="96"/>
      <c r="N127" s="97"/>
      <c r="O127" s="97"/>
      <c r="P127" s="98"/>
      <c r="Q127" s="98">
        <v>0.12498842592592592</v>
      </c>
      <c r="R127" s="86">
        <f>COUNTIF(R122:R126,"LL")</f>
        <v>0</v>
      </c>
      <c r="S127" s="48"/>
      <c r="T127" s="90"/>
      <c r="U127" s="90">
        <v>1</v>
      </c>
      <c r="V127" s="90">
        <v>3</v>
      </c>
      <c r="W127" s="90">
        <f>_xlfn.IFNA(VLOOKUP(V127,$U$116:$W$121,3,FALSE),0)</f>
        <v>0</v>
      </c>
      <c r="X127" s="91">
        <f t="shared" ref="X127:X132" si="48">VLOOKUP(W127,B$6:E$35,4,FALSE)</f>
        <v>0</v>
      </c>
      <c r="Y127" s="89">
        <f t="shared" ref="Y127:Y132" si="49">VLOOKUP(W127,B$6:G$35,6,FALSE)</f>
        <v>0</v>
      </c>
      <c r="Z127" s="92">
        <f>_xlfn.IFNA(VLOOKUP(W127,$W$17:$Y$22,3,FALSE),Z134)</f>
        <v>0</v>
      </c>
    </row>
    <row r="128" spans="10:27" x14ac:dyDescent="0.35">
      <c r="J128" s="48">
        <f>RANK(S128,S$128:S$132,1)</f>
        <v>1</v>
      </c>
      <c r="K128" s="99"/>
      <c r="L128" s="99">
        <f>IF(Q128&gt;0,RANK(Q128,Q$122:Q$132,1),99)</f>
        <v>99</v>
      </c>
      <c r="M128" s="99">
        <v>4</v>
      </c>
      <c r="N128" s="100">
        <f>_xlfn.IFNA(VLOOKUP($M128,$M$8:$O$13,2,FALSE),0)</f>
        <v>0</v>
      </c>
      <c r="O128" s="100">
        <f t="shared" si="44"/>
        <v>0</v>
      </c>
      <c r="P128" s="101">
        <f>IF(N128&gt;0,VLOOKUP(N128,B$6:G$35,6,FALSE),Q145)</f>
        <v>0.12498842592592592</v>
      </c>
      <c r="Q128" s="101">
        <f>_xlfn.IFNA(VLOOKUP(N128,$N$8:$P$13,3,FALSE),Q$145)</f>
        <v>0</v>
      </c>
      <c r="R128" s="111" t="b">
        <f>IF(General!$I$19=1,IF(L128&lt;3,"LL",0))</f>
        <v>0</v>
      </c>
      <c r="S128" s="48">
        <f>IF(R128&lt;&gt;"LL",RANK(P128,P$128:P$132,1),99)</f>
        <v>1</v>
      </c>
      <c r="T128" s="90"/>
      <c r="U128" s="90">
        <v>2</v>
      </c>
      <c r="V128" s="90">
        <v>4</v>
      </c>
      <c r="W128" s="90">
        <f>_xlfn.IFNA(VLOOKUP(V128,$U$116:$W$121,3,FALSE),0)</f>
        <v>0</v>
      </c>
      <c r="X128" s="91">
        <f t="shared" si="48"/>
        <v>0</v>
      </c>
      <c r="Y128" s="89">
        <f t="shared" si="49"/>
        <v>0</v>
      </c>
      <c r="Z128" s="92"/>
    </row>
    <row r="129" spans="10:26" x14ac:dyDescent="0.35">
      <c r="J129" s="48">
        <f t="shared" ref="J129:J132" si="50">RANK(S129,S$128:S$132,1)</f>
        <v>1</v>
      </c>
      <c r="K129" s="99"/>
      <c r="L129" s="99">
        <f>IF(Q129&gt;0,RANK(Q129,Q$122:Q$132,1),99)</f>
        <v>99</v>
      </c>
      <c r="M129" s="99">
        <v>4</v>
      </c>
      <c r="N129" s="100">
        <f>_xlfn.IFNA(VLOOKUP($M129,$M$17:$O$22,2,FALSE),0)</f>
        <v>0</v>
      </c>
      <c r="O129" s="100">
        <f t="shared" si="44"/>
        <v>0</v>
      </c>
      <c r="P129" s="101">
        <f>IF(N129&gt;0,VLOOKUP(N129,B$6:G$35,6,FALSE),Q145)</f>
        <v>0.12498842592592592</v>
      </c>
      <c r="Q129" s="101">
        <f>_xlfn.IFNA(VLOOKUP(N129,$N$17:$P$22,3,FALSE),Q$145)</f>
        <v>0</v>
      </c>
      <c r="R129" s="111" t="b">
        <f>IF(General!$I$19=1,IF(L129&lt;3,"LL",0))</f>
        <v>0</v>
      </c>
      <c r="S129" s="48">
        <f>IF(R129&lt;&gt;"LL",RANK(P129,P$128:P$132,1),99)</f>
        <v>1</v>
      </c>
      <c r="T129" s="90"/>
      <c r="U129" s="90">
        <f>IF(Y129&gt;0,RANK(Y129,Y$129:Y$130,1),999)</f>
        <v>999</v>
      </c>
      <c r="V129" s="90">
        <v>5</v>
      </c>
      <c r="W129" s="90">
        <f>_xlfn.IFNA(VLOOKUP(V129,$U$17:$W$22,3,FALSE),0)</f>
        <v>0</v>
      </c>
      <c r="X129" s="91">
        <f t="shared" si="48"/>
        <v>0</v>
      </c>
      <c r="Y129" s="89">
        <f t="shared" si="49"/>
        <v>0</v>
      </c>
      <c r="Z129" s="92"/>
    </row>
    <row r="130" spans="10:26" x14ac:dyDescent="0.35">
      <c r="J130" s="48">
        <f t="shared" si="50"/>
        <v>1</v>
      </c>
      <c r="K130" s="99"/>
      <c r="L130" s="99">
        <f>IF(Q130&gt;0,RANK(Q130,Q$122:Q$132,1),99)</f>
        <v>99</v>
      </c>
      <c r="M130" s="99">
        <v>4</v>
      </c>
      <c r="N130" s="100">
        <f>_xlfn.IFNA(VLOOKUP($M130,$M26:$O$31,2,FALSE),0)</f>
        <v>0</v>
      </c>
      <c r="O130" s="100">
        <f t="shared" si="44"/>
        <v>0</v>
      </c>
      <c r="P130" s="101">
        <f>IF(N130&gt;0,VLOOKUP(N130,B$6:G$35,6,FALSE),Q145)</f>
        <v>0.12498842592592592</v>
      </c>
      <c r="Q130" s="101">
        <f>_xlfn.IFNA(VLOOKUP(N130,$N$26:$P$31,3,FALSE),Q$145)</f>
        <v>0</v>
      </c>
      <c r="R130" s="111" t="b">
        <f>IF(General!$I$19=1,IF(L130&lt;3,"LL",0))</f>
        <v>0</v>
      </c>
      <c r="S130" s="48">
        <f>IF(R130&lt;&gt;"LL",RANK(P130,P$128:P$132,1),99)</f>
        <v>1</v>
      </c>
      <c r="T130" s="90"/>
      <c r="U130" s="90">
        <f>IF(Y130&gt;0,RANK(Y130,Y$129:Y$130,1),999)</f>
        <v>999</v>
      </c>
      <c r="V130" s="90">
        <v>5</v>
      </c>
      <c r="W130" s="90">
        <f t="shared" ref="W130:W132" si="51">_xlfn.IFNA(VLOOKUP(V130,$U$35:$W$40,3,FALSE),0)</f>
        <v>0</v>
      </c>
      <c r="X130" s="91">
        <f t="shared" si="48"/>
        <v>0</v>
      </c>
      <c r="Y130" s="89">
        <f t="shared" si="49"/>
        <v>0</v>
      </c>
      <c r="Z130" s="92"/>
    </row>
    <row r="131" spans="10:26" x14ac:dyDescent="0.35">
      <c r="J131" s="48">
        <f t="shared" si="50"/>
        <v>1</v>
      </c>
      <c r="K131" s="99"/>
      <c r="L131" s="99">
        <f>IF(Q131&gt;0,RANK(Q131,Q$122:Q$132,1),99)</f>
        <v>99</v>
      </c>
      <c r="M131" s="99">
        <v>4</v>
      </c>
      <c r="N131" s="100">
        <f>_xlfn.IFNA(VLOOKUP($M131,$M$35:$O40,2,FALSE),0)</f>
        <v>0</v>
      </c>
      <c r="O131" s="100">
        <f t="shared" si="44"/>
        <v>0</v>
      </c>
      <c r="P131" s="101">
        <f>IF(N131&gt;0,VLOOKUP(N131,B$6:G$35,6,FALSE),Q145)</f>
        <v>0.12498842592592592</v>
      </c>
      <c r="Q131" s="101">
        <f>_xlfn.IFNA(VLOOKUP(N131,$N$35:$P$40,3,FALSE),Q$145)</f>
        <v>0</v>
      </c>
      <c r="R131" s="111" t="b">
        <f>IF(General!$I$19=1,IF(L131&lt;3,"LL",0))</f>
        <v>0</v>
      </c>
      <c r="S131" s="48">
        <f>IF(R131&lt;&gt;"LL",RANK(P131,P$128:P$132,1),99)</f>
        <v>1</v>
      </c>
      <c r="T131" s="90"/>
      <c r="U131" s="90">
        <f>IF(Y131&gt;0,RANK(Y131,Y$131:Y$132,1),999)</f>
        <v>999</v>
      </c>
      <c r="V131" s="90">
        <v>6</v>
      </c>
      <c r="W131" s="90">
        <f>_xlfn.IFNA(VLOOKUP(V131,$U$17:$W$22,3,FALSE),0)</f>
        <v>0</v>
      </c>
      <c r="X131" s="91">
        <f t="shared" si="48"/>
        <v>0</v>
      </c>
      <c r="Y131" s="89">
        <f t="shared" si="49"/>
        <v>0</v>
      </c>
      <c r="Z131" s="92"/>
    </row>
    <row r="132" spans="10:26" x14ac:dyDescent="0.35">
      <c r="J132" s="48">
        <f t="shared" si="50"/>
        <v>1</v>
      </c>
      <c r="K132" s="99"/>
      <c r="L132" s="99">
        <f>IF(Q132&gt;0,RANK(Q132,Q$122:Q$132,1),99)</f>
        <v>99</v>
      </c>
      <c r="M132" s="99">
        <v>4</v>
      </c>
      <c r="N132" s="100">
        <f>_xlfn.IFNA(VLOOKUP($M132,$M$44:$O49,2,FALSE),0)</f>
        <v>0</v>
      </c>
      <c r="O132" s="100">
        <f t="shared" si="44"/>
        <v>0</v>
      </c>
      <c r="P132" s="101">
        <f>IF(N132&gt;0,VLOOKUP(N132,B$6:G$35,6,FALSE),Q145)</f>
        <v>0.12498842592592592</v>
      </c>
      <c r="Q132" s="101">
        <f>_xlfn.IFNA(VLOOKUP(N132,$N$44:$P$49,3,FALSE),Q$145)</f>
        <v>0</v>
      </c>
      <c r="R132" s="111" t="b">
        <f>IF(General!$I$19=1,IF(L132&lt;3,"LL",0))</f>
        <v>0</v>
      </c>
      <c r="S132" s="48">
        <f>IF(R132&lt;&gt;"LL",RANK(P132,P$128:P$132,1),99)</f>
        <v>1</v>
      </c>
      <c r="T132" s="90"/>
      <c r="U132" s="90">
        <f>IF(Y132&gt;0,RANK(Y132,Y$131:Y$132,1),999)</f>
        <v>999</v>
      </c>
      <c r="V132" s="90">
        <v>6</v>
      </c>
      <c r="W132" s="90">
        <f t="shared" si="51"/>
        <v>0</v>
      </c>
      <c r="X132" s="91">
        <f t="shared" si="48"/>
        <v>0</v>
      </c>
      <c r="Y132" s="89">
        <f t="shared" si="49"/>
        <v>0</v>
      </c>
      <c r="Z132" s="92"/>
    </row>
    <row r="133" spans="10:26" x14ac:dyDescent="0.35">
      <c r="J133" s="48"/>
      <c r="K133" s="99"/>
      <c r="L133" s="99"/>
      <c r="M133" s="99"/>
      <c r="N133" s="100"/>
      <c r="O133" s="100"/>
      <c r="P133" s="101"/>
      <c r="Q133" s="101"/>
      <c r="R133" s="114">
        <f>COUNTIF(R128:R132,"LL")</f>
        <v>0</v>
      </c>
      <c r="S133" s="48"/>
    </row>
    <row r="134" spans="10:26" x14ac:dyDescent="0.35">
      <c r="K134" s="102">
        <f>RANK(P134,P$134:P$138,1)</f>
        <v>1</v>
      </c>
      <c r="L134" s="102"/>
      <c r="M134" s="102">
        <v>5</v>
      </c>
      <c r="N134" s="103">
        <f>_xlfn.IFNA(VLOOKUP($M134,$M$8:$O$13,2,FALSE),0)</f>
        <v>0</v>
      </c>
      <c r="O134" s="103">
        <f t="shared" ref="O134:O143" si="52">VLOOKUP(N134,$B$6:$E$35,4,FALSE)</f>
        <v>0</v>
      </c>
      <c r="P134" s="104">
        <f>IF(N134&gt;0,VLOOKUP(N134,B$6:G$35,6,FALSE),P150)</f>
        <v>0</v>
      </c>
      <c r="Q134" s="104"/>
      <c r="X134" s="48" t="s">
        <v>60</v>
      </c>
    </row>
    <row r="135" spans="10:26" x14ac:dyDescent="0.35">
      <c r="K135" s="102">
        <f>RANK(P135,P$134:P$138,1)</f>
        <v>1</v>
      </c>
      <c r="L135" s="102"/>
      <c r="M135" s="102">
        <v>5</v>
      </c>
      <c r="N135" s="103">
        <f>_xlfn.IFNA(VLOOKUP($M135,$M$17:$O$22,2,FALSE),0)</f>
        <v>0</v>
      </c>
      <c r="O135" s="103">
        <f t="shared" si="52"/>
        <v>0</v>
      </c>
      <c r="P135" s="104">
        <f>IF(N135&gt;0,VLOOKUP(N135,B$6:G$35,6,FALSE),P150)</f>
        <v>0</v>
      </c>
      <c r="Q135" s="104"/>
      <c r="T135" s="90"/>
      <c r="U135" s="90">
        <f>IF(Y135&gt;0,RANK(Y135,Y$135:Y$136,1),0)</f>
        <v>0</v>
      </c>
      <c r="V135" s="90">
        <v>4</v>
      </c>
      <c r="W135" s="90">
        <f>_xlfn.IFNA(VLOOKUP(V135,$U$17:$W$22,3,FALSE),0)</f>
        <v>0</v>
      </c>
      <c r="X135" s="91">
        <f>VLOOKUP(W135,B$6:E$35,4,FALSE)</f>
        <v>0</v>
      </c>
      <c r="Y135" s="89">
        <f>VLOOKUP(W135,B$6:G$35,6,FALSE)</f>
        <v>0</v>
      </c>
      <c r="Z135" s="92"/>
    </row>
    <row r="136" spans="10:26" x14ac:dyDescent="0.35">
      <c r="K136" s="102">
        <f>RANK(P136,P$134:P$138,1)</f>
        <v>1</v>
      </c>
      <c r="L136" s="102"/>
      <c r="M136" s="102">
        <v>5</v>
      </c>
      <c r="N136" s="103">
        <f>_xlfn.IFNA(VLOOKUP($M136,$M$26:$O$31,2,FALSE),0)</f>
        <v>0</v>
      </c>
      <c r="O136" s="103">
        <f t="shared" si="52"/>
        <v>0</v>
      </c>
      <c r="P136" s="104">
        <f>IF(N136&gt;0,VLOOKUP(N136,B$6:G$35,6,FALSE),P150)</f>
        <v>0</v>
      </c>
      <c r="Q136" s="104"/>
      <c r="T136" s="90"/>
      <c r="U136" s="90">
        <f>IF(Y136&gt;0,RANK(Y136,Y$135:Y$136,1),0)</f>
        <v>0</v>
      </c>
      <c r="V136" s="90">
        <v>4</v>
      </c>
      <c r="W136" s="90">
        <f>_xlfn.IFNA(VLOOKUP(V136,$U$35:$W$40,3,FALSE),0)</f>
        <v>0</v>
      </c>
      <c r="X136" s="91">
        <f>VLOOKUP(W136,B$6:E$35,4,FALSE)</f>
        <v>0</v>
      </c>
      <c r="Y136" s="89">
        <f>VLOOKUP(W136,B$6:G$35,6,FALSE)</f>
        <v>0</v>
      </c>
      <c r="Z136" s="92"/>
    </row>
    <row r="137" spans="10:26" x14ac:dyDescent="0.35">
      <c r="K137" s="102">
        <f>RANK(P137,P$134:P$138,1)</f>
        <v>1</v>
      </c>
      <c r="L137" s="102"/>
      <c r="M137" s="102">
        <v>5</v>
      </c>
      <c r="N137" s="103">
        <f>_xlfn.IFNA(VLOOKUP($M137,$M$35:$O$40,2,FALSE),0)</f>
        <v>0</v>
      </c>
      <c r="O137" s="103">
        <f t="shared" si="52"/>
        <v>0</v>
      </c>
      <c r="P137" s="104">
        <f>IF(N137&gt;0,VLOOKUP(N137,B$6:G$35,6,FALSE),P150)</f>
        <v>0</v>
      </c>
      <c r="Q137" s="104"/>
      <c r="T137" s="90"/>
      <c r="Z137" s="92"/>
    </row>
    <row r="138" spans="10:26" x14ac:dyDescent="0.35">
      <c r="K138" s="102">
        <f>RANK(P138,P$134:P$138,1)</f>
        <v>1</v>
      </c>
      <c r="L138" s="102"/>
      <c r="M138" s="102">
        <v>5</v>
      </c>
      <c r="N138" s="103">
        <f>_xlfn.IFNA(VLOOKUP($M138,$M$44:$O$49,2,FALSE),0)</f>
        <v>0</v>
      </c>
      <c r="O138" s="103">
        <f t="shared" si="52"/>
        <v>0</v>
      </c>
      <c r="P138" s="104">
        <f>IF(N138&gt;0,VLOOKUP(N138,B$6:G$35,6,FALSE),P150)</f>
        <v>0</v>
      </c>
      <c r="Q138" s="104"/>
      <c r="T138" s="90"/>
      <c r="Z138" s="92"/>
    </row>
    <row r="139" spans="10:26" x14ac:dyDescent="0.35">
      <c r="K139" s="105" t="e">
        <f>RANK(P139,P$139:P$143,1)</f>
        <v>#REF!</v>
      </c>
      <c r="L139" s="105"/>
      <c r="M139" s="105">
        <v>6</v>
      </c>
      <c r="N139" s="106">
        <f>_xlfn.IFNA(VLOOKUP($M139,$M$8:$O$13,2,FALSE),0)</f>
        <v>0</v>
      </c>
      <c r="O139" s="106">
        <f t="shared" si="52"/>
        <v>0</v>
      </c>
      <c r="P139" s="107" t="e">
        <f>IF(N139&gt;0,VLOOKUP(N139,B$6:G$35,6,FALSE),#REF!)</f>
        <v>#REF!</v>
      </c>
      <c r="Q139" s="107"/>
      <c r="T139" s="90"/>
      <c r="Z139" s="92"/>
    </row>
    <row r="140" spans="10:26" x14ac:dyDescent="0.35">
      <c r="K140" s="105" t="e">
        <f t="shared" ref="K140:K143" si="53">RANK(P140,P$139:P$143,1)</f>
        <v>#REF!</v>
      </c>
      <c r="L140" s="105"/>
      <c r="M140" s="105">
        <v>6</v>
      </c>
      <c r="N140" s="106">
        <f>_xlfn.IFNA(VLOOKUP($M140,$M$17:$O$22,2,FALSE),0)</f>
        <v>0</v>
      </c>
      <c r="O140" s="106">
        <f t="shared" si="52"/>
        <v>0</v>
      </c>
      <c r="P140" s="107" t="e">
        <f>IF(N140&gt;0,VLOOKUP(N140,B$6:G$35,6,FALSE),#REF!)</f>
        <v>#REF!</v>
      </c>
      <c r="Q140" s="107"/>
      <c r="T140" s="90"/>
      <c r="Z140" s="92"/>
    </row>
    <row r="141" spans="10:26" x14ac:dyDescent="0.35">
      <c r="K141" s="105" t="e">
        <f t="shared" si="53"/>
        <v>#REF!</v>
      </c>
      <c r="L141" s="105"/>
      <c r="M141" s="105">
        <v>6</v>
      </c>
      <c r="N141" s="106">
        <f>_xlfn.IFNA(VLOOKUP($M141,$M$26:$O$31,2,FALSE),0)</f>
        <v>0</v>
      </c>
      <c r="O141" s="106">
        <f t="shared" si="52"/>
        <v>0</v>
      </c>
      <c r="P141" s="107" t="e">
        <f>IF(N141&gt;0,VLOOKUP(N141,B$6:G$35,6,FALSE),#REF!)</f>
        <v>#REF!</v>
      </c>
      <c r="Q141" s="107"/>
    </row>
    <row r="142" spans="10:26" x14ac:dyDescent="0.35">
      <c r="K142" s="105" t="e">
        <f t="shared" si="53"/>
        <v>#REF!</v>
      </c>
      <c r="L142" s="105"/>
      <c r="M142" s="105">
        <v>6</v>
      </c>
      <c r="N142" s="106">
        <f>_xlfn.IFNA(VLOOKUP($M142,$M$35:$O$40,2,FALSE),0)</f>
        <v>0</v>
      </c>
      <c r="O142" s="106">
        <f t="shared" si="52"/>
        <v>0</v>
      </c>
      <c r="P142" s="107" t="e">
        <f>IF(N142&gt;0,VLOOKUP(N142,B$6:G$35,6,FALSE),#REF!)</f>
        <v>#REF!</v>
      </c>
      <c r="Q142" s="107"/>
    </row>
    <row r="143" spans="10:26" x14ac:dyDescent="0.35">
      <c r="K143" s="105" t="e">
        <f t="shared" si="53"/>
        <v>#REF!</v>
      </c>
      <c r="L143" s="105"/>
      <c r="M143" s="105">
        <v>6</v>
      </c>
      <c r="N143" s="106">
        <f>_xlfn.IFNA(VLOOKUP($M143,$M$44:$O$49,2,FALSE),0)</f>
        <v>0</v>
      </c>
      <c r="O143" s="106">
        <f t="shared" si="52"/>
        <v>0</v>
      </c>
      <c r="P143" s="107" t="e">
        <f>IF(N143&gt;0,VLOOKUP(N143,B$6:G$35,6,FALSE),#REF!)</f>
        <v>#REF!</v>
      </c>
      <c r="Q143" s="107"/>
    </row>
    <row r="144" spans="10:26" x14ac:dyDescent="0.35">
      <c r="M144" s="48"/>
      <c r="P144" s="92"/>
    </row>
    <row r="145" spans="11:25" x14ac:dyDescent="0.35">
      <c r="P145" s="92"/>
      <c r="Q145" s="95">
        <v>0.12498842592592592</v>
      </c>
      <c r="Y145" s="95">
        <v>0.12498842592592592</v>
      </c>
    </row>
    <row r="146" spans="11:25" x14ac:dyDescent="0.35">
      <c r="O146" s="48" t="s">
        <v>59</v>
      </c>
    </row>
    <row r="147" spans="11:25" x14ac:dyDescent="0.35">
      <c r="K147" s="48"/>
      <c r="L147" s="48">
        <v>1</v>
      </c>
      <c r="M147" s="48">
        <v>1</v>
      </c>
      <c r="N147" s="38">
        <f>_xlfn.IFNA(VLOOKUP($M147,$J$122:$N126,5,FALSE),0)</f>
        <v>0</v>
      </c>
      <c r="O147" s="38">
        <f t="shared" ref="O147:O165" si="54">VLOOKUP(N147,$B$6:$E$35,4,FALSE)</f>
        <v>0</v>
      </c>
      <c r="P147" s="92">
        <f>IF(N147&gt;0,VLOOKUP(N147,B$6:G$35,6,FALSE),P167)</f>
        <v>0</v>
      </c>
    </row>
    <row r="148" spans="11:25" x14ac:dyDescent="0.35">
      <c r="K148" s="48"/>
      <c r="L148" s="48">
        <v>2</v>
      </c>
      <c r="M148" s="48">
        <v>2</v>
      </c>
      <c r="N148" s="38">
        <f>_xlfn.IFNA(VLOOKUP($M148,$J$122:$N126,5,FALSE),0)</f>
        <v>0</v>
      </c>
      <c r="O148" s="38">
        <f t="shared" si="54"/>
        <v>0</v>
      </c>
      <c r="P148" s="92">
        <f t="shared" ref="P148:P149" si="55">IF(N148&gt;0,VLOOKUP(N148,B$6:G$35,6,FALSE),P168)</f>
        <v>0</v>
      </c>
      <c r="W148" s="38"/>
      <c r="X148" s="38"/>
      <c r="Y148" s="39"/>
    </row>
    <row r="149" spans="11:25" x14ac:dyDescent="0.35">
      <c r="K149" s="48"/>
      <c r="L149" s="48">
        <v>3</v>
      </c>
      <c r="M149" s="48">
        <v>3</v>
      </c>
      <c r="N149" s="38">
        <f>_xlfn.IFNA(VLOOKUP($M149,$J$122:$N126,5,FALSE),0)</f>
        <v>0</v>
      </c>
      <c r="O149" s="38">
        <f t="shared" si="54"/>
        <v>0</v>
      </c>
      <c r="P149" s="92">
        <f t="shared" si="55"/>
        <v>0</v>
      </c>
      <c r="W149" s="38"/>
      <c r="X149" s="38"/>
      <c r="Y149" s="39"/>
    </row>
    <row r="150" spans="11:25" x14ac:dyDescent="0.35">
      <c r="K150" s="48"/>
      <c r="L150" s="48">
        <v>4</v>
      </c>
      <c r="M150" s="48">
        <f>IF(R127=1,4,1)</f>
        <v>1</v>
      </c>
      <c r="N150" s="38">
        <f>IF(M150=4,VLOOKUP($M150,$J$122:$N126,5,FALSE),VLOOKUP($M150,$J$128:$N132,5,FALSE))</f>
        <v>0</v>
      </c>
      <c r="O150" s="38">
        <f t="shared" si="54"/>
        <v>0</v>
      </c>
      <c r="P150" s="92">
        <f>IF(N150&gt;0,VLOOKUP(N150,B$6:G$35,6,FALSE),P167)</f>
        <v>0</v>
      </c>
      <c r="W150" s="38"/>
      <c r="X150" s="38"/>
      <c r="Y150" s="39"/>
    </row>
    <row r="151" spans="11:25" x14ac:dyDescent="0.35">
      <c r="K151" s="48"/>
      <c r="L151" s="48">
        <v>5</v>
      </c>
      <c r="M151" s="48">
        <f>IF(R133=1,1,2)</f>
        <v>2</v>
      </c>
      <c r="N151" s="38" t="e">
        <f>IF(M151=1,VLOOKUP($M151,$J$122:$N126,5,FALSE),VLOOKUP($M151,$J$128:$N132,5,FALSE))</f>
        <v>#N/A</v>
      </c>
      <c r="O151" s="38" t="e">
        <f t="shared" si="54"/>
        <v>#N/A</v>
      </c>
      <c r="P151" s="92" t="e">
        <f>IF(N151&gt;0,VLOOKUP(N151,B$6:G$35,6,FALSE),P167)</f>
        <v>#N/A</v>
      </c>
      <c r="W151" s="38"/>
      <c r="X151" s="38"/>
      <c r="Y151" s="39"/>
    </row>
    <row r="152" spans="11:25" x14ac:dyDescent="0.35">
      <c r="K152" s="48"/>
      <c r="L152" s="48">
        <v>6</v>
      </c>
      <c r="M152" s="48">
        <v>3</v>
      </c>
      <c r="N152" s="38">
        <f>_xlfn.IFNA(VLOOKUP($M152,$J$128:$N132,5,FALSE),0)</f>
        <v>0</v>
      </c>
      <c r="O152" s="38">
        <f t="shared" si="54"/>
        <v>0</v>
      </c>
      <c r="P152" s="92">
        <f>IF(N152&gt;0,VLOOKUP(N152,B$6:G$35,6,FALSE),P167)</f>
        <v>0</v>
      </c>
    </row>
    <row r="153" spans="11:25" x14ac:dyDescent="0.35">
      <c r="K153" s="48"/>
      <c r="L153" s="48">
        <v>7</v>
      </c>
      <c r="M153" s="48">
        <v>4</v>
      </c>
      <c r="N153" s="38">
        <f>_xlfn.IFNA(VLOOKUP($M153,$J$128:$N132,5,FALSE),0)</f>
        <v>0</v>
      </c>
      <c r="O153" s="38">
        <f t="shared" si="54"/>
        <v>0</v>
      </c>
      <c r="P153" s="92">
        <f>IF(N153&gt;0,VLOOKUP(N153,B$6:G$35,6,FALSE),P167)</f>
        <v>0</v>
      </c>
    </row>
    <row r="154" spans="11:25" x14ac:dyDescent="0.35">
      <c r="K154" s="48"/>
      <c r="L154" s="48">
        <v>8</v>
      </c>
      <c r="M154" s="48">
        <v>5</v>
      </c>
      <c r="N154" s="38">
        <f>_xlfn.IFNA(VLOOKUP($M154,$J$128:$N132,5,FALSE),0)</f>
        <v>0</v>
      </c>
      <c r="O154" s="38">
        <f t="shared" si="54"/>
        <v>0</v>
      </c>
      <c r="P154" s="92">
        <f>IF(N154&gt;0,VLOOKUP(N154,B$6:G$35,6,FALSE),P167)</f>
        <v>0</v>
      </c>
    </row>
    <row r="155" spans="11:25" x14ac:dyDescent="0.35">
      <c r="K155" s="48"/>
      <c r="L155" s="48"/>
      <c r="M155" s="48"/>
      <c r="N155" s="38"/>
      <c r="O155" s="38"/>
      <c r="P155" s="92"/>
    </row>
    <row r="156" spans="11:25" x14ac:dyDescent="0.35">
      <c r="K156" s="48"/>
      <c r="L156" s="48">
        <f>IF(P156&gt;0,RANK(P156,P$156:P$160,1),0)</f>
        <v>0</v>
      </c>
      <c r="M156" s="48">
        <v>5</v>
      </c>
      <c r="N156" s="38">
        <f>_xlfn.IFNA(VLOOKUP($M156,$M$8:$O$13,2,FALSE),0)</f>
        <v>0</v>
      </c>
      <c r="O156" s="38">
        <f t="shared" si="54"/>
        <v>0</v>
      </c>
      <c r="P156" s="92">
        <f>IF(N156&gt;0,VLOOKUP(N156,B$6:G$35,6,FALSE),P172)</f>
        <v>0</v>
      </c>
    </row>
    <row r="157" spans="11:25" x14ac:dyDescent="0.35">
      <c r="K157" s="48"/>
      <c r="L157" s="48">
        <f>IF(P157&gt;0,RANK(P157,P$156:P$160,1),0)</f>
        <v>0</v>
      </c>
      <c r="M157" s="48">
        <v>5</v>
      </c>
      <c r="N157" s="38">
        <f>_xlfn.IFNA(VLOOKUP($M157,$M$17:$O$22,2,FALSE),0)</f>
        <v>0</v>
      </c>
      <c r="O157" s="38">
        <f t="shared" si="54"/>
        <v>0</v>
      </c>
      <c r="P157" s="92">
        <f>IF(N157&gt;0,VLOOKUP(N157,B$6:G$35,6,FALSE),P172)</f>
        <v>0</v>
      </c>
    </row>
    <row r="158" spans="11:25" x14ac:dyDescent="0.35">
      <c r="K158" s="48"/>
      <c r="L158" s="48">
        <f>IF(P158&gt;0,RANK(P158,P$156:P$160,1),0)</f>
        <v>0</v>
      </c>
      <c r="M158" s="48">
        <v>5</v>
      </c>
      <c r="N158" s="38">
        <f>_xlfn.IFNA(VLOOKUP($M158,$M$26:$O$31,2,FALSE),0)</f>
        <v>0</v>
      </c>
      <c r="O158" s="38">
        <f t="shared" si="54"/>
        <v>0</v>
      </c>
      <c r="P158" s="92">
        <f>IF(N158&gt;0,VLOOKUP(N158,B$6:G$35,6,FALSE),P172)</f>
        <v>0</v>
      </c>
    </row>
    <row r="159" spans="11:25" x14ac:dyDescent="0.35">
      <c r="K159" s="48"/>
      <c r="L159" s="48">
        <f>IF(P159&gt;0,RANK(P159,P$156:P$160,1),0)</f>
        <v>0</v>
      </c>
      <c r="M159" s="48">
        <v>5</v>
      </c>
      <c r="N159" s="38">
        <f>_xlfn.IFNA(VLOOKUP($M159,$M$35:$O$40,2,FALSE),0)</f>
        <v>0</v>
      </c>
      <c r="O159" s="38">
        <f t="shared" si="54"/>
        <v>0</v>
      </c>
      <c r="P159" s="92">
        <f>IF(N159&gt;0,VLOOKUP(N159,B$6:G$35,6,FALSE),P172)</f>
        <v>0</v>
      </c>
    </row>
    <row r="160" spans="11:25" x14ac:dyDescent="0.35">
      <c r="K160" s="48"/>
      <c r="L160" s="48">
        <f>IF(P160&gt;0,RANK(P160,P$156:P$160,1),0)</f>
        <v>0</v>
      </c>
      <c r="M160" s="48">
        <v>5</v>
      </c>
      <c r="N160" s="38">
        <f>_xlfn.IFNA(VLOOKUP($M160,$M$44:$O$49,2,FALSE),0)</f>
        <v>0</v>
      </c>
      <c r="O160" s="38">
        <f t="shared" si="54"/>
        <v>0</v>
      </c>
      <c r="P160" s="92">
        <f>IF(N160&gt;0,VLOOKUP(N160,B$6:G$35,6,FALSE),P172)</f>
        <v>0</v>
      </c>
    </row>
    <row r="161" spans="11:19" x14ac:dyDescent="0.35">
      <c r="K161" s="48"/>
      <c r="L161" s="48">
        <f>IF(P161&gt;0,RANK(P161,P$161:P$165,1),0)</f>
        <v>0</v>
      </c>
      <c r="M161" s="48">
        <v>6</v>
      </c>
      <c r="N161" s="38">
        <f>_xlfn.IFNA(VLOOKUP($M161,$M$8:$O$13,2,FALSE),0)</f>
        <v>0</v>
      </c>
      <c r="O161" s="38">
        <f t="shared" si="54"/>
        <v>0</v>
      </c>
      <c r="P161" s="92">
        <f>IF(N161&gt;0,VLOOKUP(N161,B$6:G$35,6,FALSE),P177)</f>
        <v>0</v>
      </c>
    </row>
    <row r="162" spans="11:19" x14ac:dyDescent="0.35">
      <c r="K162" s="48"/>
      <c r="L162" s="48">
        <f>IF(P162&gt;0,RANK(P162,P$161:P$165,1),0)</f>
        <v>0</v>
      </c>
      <c r="M162" s="48">
        <v>6</v>
      </c>
      <c r="N162" s="38">
        <f>_xlfn.IFNA(VLOOKUP($M162,$M$17:$O$22,2,FALSE),0)</f>
        <v>0</v>
      </c>
      <c r="O162" s="38">
        <f t="shared" si="54"/>
        <v>0</v>
      </c>
      <c r="P162" s="92">
        <f>IF(N162&gt;0,VLOOKUP(N162,B$6:G$35,6,FALSE),P177)</f>
        <v>0</v>
      </c>
    </row>
    <row r="163" spans="11:19" x14ac:dyDescent="0.35">
      <c r="K163" s="48"/>
      <c r="L163" s="48">
        <f>IF(P163&gt;0,RANK(P163,P$161:P$165,1),0)</f>
        <v>0</v>
      </c>
      <c r="M163" s="48">
        <v>6</v>
      </c>
      <c r="N163" s="38">
        <f>_xlfn.IFNA(VLOOKUP($M163,$M$26:$O$31,2,FALSE),0)</f>
        <v>0</v>
      </c>
      <c r="O163" s="38">
        <f t="shared" si="54"/>
        <v>0</v>
      </c>
      <c r="P163" s="92">
        <f>IF(N163&gt;0,VLOOKUP(N163,B$6:G$35,6,FALSE),P177)</f>
        <v>0</v>
      </c>
    </row>
    <row r="164" spans="11:19" x14ac:dyDescent="0.35">
      <c r="L164" s="48">
        <f>IF(P164&gt;0,RANK(P164,P$161:P$165,1),0)</f>
        <v>0</v>
      </c>
      <c r="M164" s="48">
        <v>6</v>
      </c>
      <c r="N164" s="38">
        <f>_xlfn.IFNA(VLOOKUP($M164,$M$35:$O$40,2,FALSE),0)</f>
        <v>0</v>
      </c>
      <c r="O164" s="38">
        <f t="shared" si="54"/>
        <v>0</v>
      </c>
      <c r="P164" s="92">
        <f>IF(N164&gt;0,VLOOKUP(N164,B$6:G$35,6,FALSE),P177)</f>
        <v>0</v>
      </c>
    </row>
    <row r="165" spans="11:19" x14ac:dyDescent="0.35">
      <c r="L165" s="48">
        <f>IF(P165&gt;0,RANK(P165,P$161:P$165,1),0)</f>
        <v>0</v>
      </c>
      <c r="M165" s="48">
        <v>6</v>
      </c>
      <c r="N165" s="38">
        <f>_xlfn.IFNA(VLOOKUP($M165,$M$44:$O$49,2,FALSE),0)</f>
        <v>0</v>
      </c>
      <c r="O165" s="38">
        <f t="shared" si="54"/>
        <v>0</v>
      </c>
      <c r="P165" s="92">
        <f>IF(N165&gt;0,VLOOKUP(N165,B$6:G$35,6,FALSE),P177)</f>
        <v>0</v>
      </c>
    </row>
    <row r="166" spans="11:19" x14ac:dyDescent="0.35">
      <c r="K166" s="48"/>
    </row>
    <row r="167" spans="11:19" x14ac:dyDescent="0.35">
      <c r="K167" s="48"/>
      <c r="O167" s="48" t="s">
        <v>60</v>
      </c>
    </row>
    <row r="168" spans="11:19" x14ac:dyDescent="0.35">
      <c r="K168" s="48"/>
      <c r="L168" s="48">
        <f>IF(P168&gt;0,RANK(P168,P$168:P$170,1),0)</f>
        <v>0</v>
      </c>
      <c r="M168" s="48">
        <v>3</v>
      </c>
      <c r="N168" s="38">
        <f>_xlfn.IFNA(VLOOKUP($M168,$K$122:$N126,4,FALSE),0)</f>
        <v>0</v>
      </c>
      <c r="O168" s="38">
        <f t="shared" ref="O168:O175" si="56">VLOOKUP(N168,$B$6:$E$35,4,FALSE)</f>
        <v>0</v>
      </c>
      <c r="P168" s="92">
        <f>IF(N168&gt;0,VLOOKUP(N168,B$6:G$35,6,FALSE),P187)</f>
        <v>0</v>
      </c>
    </row>
    <row r="169" spans="11:19" x14ac:dyDescent="0.35">
      <c r="K169" s="48"/>
      <c r="L169" s="48">
        <f>IF(P169&gt;0,RANK(P169,P$168:P$170,1),0)</f>
        <v>0</v>
      </c>
      <c r="M169" s="48">
        <v>4</v>
      </c>
      <c r="N169" s="38">
        <f>_xlfn.IFNA(VLOOKUP($M169,$K$122:$N128,4,FALSE),0)</f>
        <v>0</v>
      </c>
      <c r="O169" s="38">
        <f t="shared" si="56"/>
        <v>0</v>
      </c>
      <c r="P169" s="92">
        <f>IF(N169&gt;0,VLOOKUP(N169,B$6:G$35,6,FALSE),P187)</f>
        <v>0</v>
      </c>
      <c r="S169" s="82"/>
    </row>
    <row r="170" spans="11:19" x14ac:dyDescent="0.35">
      <c r="L170" s="48">
        <f>IF(P170&gt;0,RANK(P170,P$168:P$170,1),0)</f>
        <v>0</v>
      </c>
      <c r="M170" s="48">
        <v>5</v>
      </c>
      <c r="N170" s="38">
        <f>_xlfn.IFNA(VLOOKUP($M170,$K$122:$N129,4,FALSE),0)</f>
        <v>0</v>
      </c>
      <c r="O170" s="38">
        <f t="shared" si="56"/>
        <v>0</v>
      </c>
      <c r="P170" s="92">
        <f>IF(N170&gt;0,VLOOKUP(N170,B$6:G$35,6,FALSE),P187)</f>
        <v>0</v>
      </c>
      <c r="S170" s="82"/>
    </row>
    <row r="171" spans="11:19" x14ac:dyDescent="0.35">
      <c r="L171" s="48">
        <v>4</v>
      </c>
      <c r="M171" s="48">
        <v>1</v>
      </c>
      <c r="N171" s="38">
        <f>_xlfn.IFNA(VLOOKUP($M171,$J$128:$N$132,5,FALSE),0)</f>
        <v>0</v>
      </c>
      <c r="O171" s="38">
        <f t="shared" si="56"/>
        <v>0</v>
      </c>
      <c r="P171" s="92">
        <f t="shared" ref="P171:P175" si="57">IF(N171&gt;0,VLOOKUP(N171,B$6:G$35,6,FALSE),P188)</f>
        <v>0</v>
      </c>
      <c r="S171" s="82"/>
    </row>
    <row r="172" spans="11:19" x14ac:dyDescent="0.35">
      <c r="L172" s="48">
        <v>5</v>
      </c>
      <c r="M172" s="48">
        <v>2</v>
      </c>
      <c r="N172" s="38">
        <f>_xlfn.IFNA(VLOOKUP($M172,$J$128:$N$132,5,FALSE),0)</f>
        <v>0</v>
      </c>
      <c r="O172" s="38">
        <f t="shared" si="56"/>
        <v>0</v>
      </c>
      <c r="P172" s="92">
        <f t="shared" si="57"/>
        <v>0</v>
      </c>
    </row>
    <row r="173" spans="11:19" x14ac:dyDescent="0.35">
      <c r="L173" s="48">
        <v>6</v>
      </c>
      <c r="M173" s="48">
        <v>3</v>
      </c>
      <c r="N173" s="38">
        <f>_xlfn.IFNA(VLOOKUP($M173,$J$128:$N$132,5,FALSE),0)</f>
        <v>0</v>
      </c>
      <c r="O173" s="38">
        <f t="shared" si="56"/>
        <v>0</v>
      </c>
      <c r="P173" s="92">
        <f t="shared" si="57"/>
        <v>0</v>
      </c>
    </row>
    <row r="174" spans="11:19" x14ac:dyDescent="0.35">
      <c r="L174" s="48">
        <v>7</v>
      </c>
      <c r="M174" s="48">
        <v>4</v>
      </c>
      <c r="N174" s="38">
        <f>_xlfn.IFNA(VLOOKUP($M174,$J$128:$N$132,5,FALSE),0)</f>
        <v>0</v>
      </c>
      <c r="O174" s="38">
        <f t="shared" si="56"/>
        <v>0</v>
      </c>
      <c r="P174" s="92">
        <f t="shared" si="57"/>
        <v>0</v>
      </c>
    </row>
    <row r="175" spans="11:19" x14ac:dyDescent="0.35">
      <c r="L175" s="48">
        <v>8</v>
      </c>
      <c r="M175" s="48">
        <v>5</v>
      </c>
      <c r="N175" s="38">
        <f>_xlfn.IFNA(VLOOKUP($M175,$J$128:$N$132,5,FALSE),0)</f>
        <v>0</v>
      </c>
      <c r="O175" s="38">
        <f t="shared" si="56"/>
        <v>0</v>
      </c>
      <c r="P175" s="92">
        <f t="shared" si="57"/>
        <v>0</v>
      </c>
    </row>
  </sheetData>
  <mergeCells count="7">
    <mergeCell ref="X2:AC2"/>
    <mergeCell ref="AL2:AN2"/>
    <mergeCell ref="K110:K111"/>
    <mergeCell ref="L110:L111"/>
    <mergeCell ref="T110:T111"/>
    <mergeCell ref="U110:U111"/>
    <mergeCell ref="O2:T2"/>
  </mergeCells>
  <conditionalFormatting sqref="R8:R13 AA17:AA22 R17:R22 R26:R31 AA35:AA40 R35:R40 R44:R49">
    <cfRule type="cellIs" dxfId="3" priority="1" operator="equal">
      <formula>"LL"</formula>
    </cfRule>
  </conditionalFormatting>
  <pageMargins left="0.7" right="0.7" top="0.75" bottom="0.75" header="0.3" footer="0.3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R175"/>
  <sheetViews>
    <sheetView zoomScale="70" zoomScaleNormal="70" zoomScalePageLayoutView="80" workbookViewId="0">
      <selection activeCell="C6" sqref="C6"/>
    </sheetView>
  </sheetViews>
  <sheetFormatPr defaultColWidth="11.453125" defaultRowHeight="14.5" x14ac:dyDescent="0.35"/>
  <cols>
    <col min="1" max="1" width="4.453125" style="1" customWidth="1"/>
    <col min="2" max="2" width="4.453125" style="1" hidden="1" customWidth="1"/>
    <col min="3" max="3" width="5.453125" style="1" customWidth="1"/>
    <col min="4" max="4" width="5.453125" style="1" hidden="1" customWidth="1"/>
    <col min="5" max="6" width="18.54296875" style="1" customWidth="1"/>
    <col min="7" max="7" width="13.453125" style="1" bestFit="1" customWidth="1"/>
    <col min="8" max="8" width="9.453125" style="1" bestFit="1" customWidth="1"/>
    <col min="9" max="10" width="3.453125" customWidth="1"/>
    <col min="11" max="11" width="6.1796875" customWidth="1"/>
    <col min="12" max="13" width="5.54296875" hidden="1" customWidth="1"/>
    <col min="14" max="14" width="6.1796875" customWidth="1"/>
    <col min="15" max="15" width="28.54296875" customWidth="1"/>
    <col min="16" max="16" width="12.7265625" customWidth="1"/>
    <col min="17" max="17" width="10.54296875" bestFit="1" customWidth="1"/>
    <col min="18" max="18" width="3.81640625" style="111" customWidth="1"/>
    <col min="19" max="19" width="5.7265625" customWidth="1"/>
    <col min="20" max="20" width="6.1796875" customWidth="1"/>
    <col min="21" max="22" width="5.54296875" hidden="1" customWidth="1"/>
    <col min="23" max="23" width="6.1796875" customWidth="1"/>
    <col min="24" max="24" width="28.54296875" customWidth="1"/>
    <col min="25" max="25" width="11.81640625" bestFit="1" customWidth="1"/>
    <col min="26" max="26" width="5.1796875" customWidth="1"/>
    <col min="27" max="27" width="3.81640625" style="111" customWidth="1"/>
    <col min="28" max="28" width="5.81640625" style="82" customWidth="1"/>
    <col min="29" max="29" width="2.81640625" hidden="1" customWidth="1"/>
    <col min="30" max="30" width="5.81640625" style="3" hidden="1" customWidth="1"/>
    <col min="31" max="31" width="6.1796875" customWidth="1"/>
    <col min="32" max="32" width="28.54296875" customWidth="1"/>
    <col min="33" max="33" width="11.81640625" bestFit="1" customWidth="1"/>
    <col min="34" max="34" width="5.453125" customWidth="1"/>
    <col min="35" max="35" width="4.453125" customWidth="1"/>
    <col min="36" max="36" width="11.453125" customWidth="1"/>
    <col min="37" max="37" width="2" hidden="1" customWidth="1"/>
    <col min="38" max="38" width="9.7265625" bestFit="1" customWidth="1"/>
    <col min="39" max="39" width="22.453125" style="4" bestFit="1" customWidth="1"/>
    <col min="40" max="40" width="18.54296875" style="4" customWidth="1"/>
    <col min="41" max="41" width="14.1796875" bestFit="1" customWidth="1"/>
  </cols>
  <sheetData>
    <row r="1" spans="1:44" x14ac:dyDescent="0.35">
      <c r="N1" s="2"/>
    </row>
    <row r="2" spans="1:44" ht="71.25" customHeight="1" x14ac:dyDescent="0.6">
      <c r="L2" s="157"/>
      <c r="M2" s="157"/>
      <c r="O2" s="180" t="str">
        <f>CONCATENATE(General!K18,General!F24,General!K19,General!F24,General!K20,General!F24,General!K21)</f>
        <v xml:space="preserve">   </v>
      </c>
      <c r="P2" s="180"/>
      <c r="Q2" s="180"/>
      <c r="R2" s="180"/>
      <c r="S2" s="180"/>
      <c r="T2" s="180"/>
      <c r="X2" s="181">
        <f>General!I3</f>
        <v>0</v>
      </c>
      <c r="Y2" s="181"/>
      <c r="Z2" s="181"/>
      <c r="AA2" s="181"/>
      <c r="AB2" s="181"/>
      <c r="AC2" s="181"/>
      <c r="AG2" s="5"/>
      <c r="AL2" s="180" t="str">
        <f>CONCATENATE(General!K18,General!F24,General!K19,General!F24,General!K20,General!F24,General!K21,General!F24,General!F3)</f>
        <v xml:space="preserve">    </v>
      </c>
      <c r="AM2" s="180"/>
      <c r="AN2" s="180"/>
      <c r="AO2" s="157"/>
      <c r="AP2" s="157"/>
      <c r="AQ2" s="157"/>
      <c r="AR2" s="157"/>
    </row>
    <row r="3" spans="1:44" ht="14.5" customHeight="1" x14ac:dyDescent="0.35">
      <c r="X3" s="6"/>
      <c r="Y3" s="6"/>
    </row>
    <row r="4" spans="1:44" ht="18" customHeight="1" x14ac:dyDescent="0.4">
      <c r="A4" s="7" t="s">
        <v>0</v>
      </c>
      <c r="B4" s="7"/>
      <c r="K4" s="8"/>
      <c r="L4" s="8"/>
      <c r="M4" s="8"/>
      <c r="O4" s="9"/>
      <c r="P4" s="9"/>
      <c r="AJ4" s="10" t="s">
        <v>1</v>
      </c>
      <c r="AK4" s="8"/>
    </row>
    <row r="5" spans="1:44" ht="14.5" customHeight="1" x14ac:dyDescent="0.35">
      <c r="A5" s="11" t="s">
        <v>2</v>
      </c>
      <c r="B5" s="11"/>
      <c r="C5" s="12" t="s">
        <v>3</v>
      </c>
      <c r="D5" s="12" t="s">
        <v>21</v>
      </c>
      <c r="E5" s="13" t="s">
        <v>4</v>
      </c>
      <c r="F5" s="13" t="s">
        <v>61</v>
      </c>
      <c r="G5" s="11" t="s">
        <v>13</v>
      </c>
      <c r="H5" s="11" t="s">
        <v>6</v>
      </c>
      <c r="AJ5" s="14" t="s">
        <v>2</v>
      </c>
      <c r="AK5" s="15"/>
      <c r="AL5" s="16" t="s">
        <v>3</v>
      </c>
      <c r="AM5" s="17" t="s">
        <v>4</v>
      </c>
      <c r="AN5" s="13" t="s">
        <v>61</v>
      </c>
      <c r="AO5" s="18" t="s">
        <v>14</v>
      </c>
    </row>
    <row r="6" spans="1:44" ht="14.5" customHeight="1" x14ac:dyDescent="0.35">
      <c r="A6" s="19">
        <v>1</v>
      </c>
      <c r="B6" s="50">
        <f>IF(General!$I$18=1,'Class 1'!D6,'Class 1'!C6)</f>
        <v>0</v>
      </c>
      <c r="C6" s="64"/>
      <c r="D6" s="55">
        <f>IF(General!$I$18=1,'Class 1'!A6,0)</f>
        <v>0</v>
      </c>
      <c r="E6" s="55">
        <f>IF(C6&lt;&gt;0,VLOOKUP(C6,General!$A$15:$C$514,2,FALSE),0)</f>
        <v>0</v>
      </c>
      <c r="F6" s="55">
        <f>IF(C6&lt;&gt;0,VLOOKUP(C6,General!$A$15:$C$514,3,FALSE),0)</f>
        <v>0</v>
      </c>
      <c r="G6" s="61"/>
      <c r="H6" s="20"/>
      <c r="K6" s="21" t="s">
        <v>7</v>
      </c>
      <c r="L6" s="21"/>
      <c r="M6" s="21"/>
      <c r="N6" s="21"/>
      <c r="O6" s="9">
        <f>IF(General!$I$20&gt;0,General!I5,0)</f>
        <v>0</v>
      </c>
      <c r="P6" s="9"/>
      <c r="AJ6" s="23">
        <v>1</v>
      </c>
      <c r="AK6" s="24">
        <v>1</v>
      </c>
      <c r="AL6" s="25">
        <f t="shared" ref="AL6:AL11" si="0">_xlfn.IFNA(VLOOKUP($AK6,$AD$26:$AF$31,2,FALSE),0)</f>
        <v>0</v>
      </c>
      <c r="AM6" s="26">
        <f>IF(AL6&gt;0,VLOOKUP($AL6,$B$6:$G$35,4,FALSE),0)</f>
        <v>0</v>
      </c>
      <c r="AN6" s="26">
        <f>IF(AL6&gt;0,VLOOKUP($AL6,$B$6:$G$35,5,FALSE),0)</f>
        <v>0</v>
      </c>
      <c r="AO6" s="27">
        <f>IF(AL6&gt;0,VLOOKUP(AL6,$B$6:$G$105,6,FALSE),0)</f>
        <v>0</v>
      </c>
    </row>
    <row r="7" spans="1:44" ht="14.5" customHeight="1" x14ac:dyDescent="0.35">
      <c r="A7" s="28">
        <v>2</v>
      </c>
      <c r="B7" s="51">
        <f>IF(General!$I$18=1,'Class 1'!D7,'Class 1'!C7)</f>
        <v>0</v>
      </c>
      <c r="C7" s="65"/>
      <c r="D7" s="56">
        <f>IF(General!$I$18=1,'Class 1'!A7,0)</f>
        <v>0</v>
      </c>
      <c r="E7" s="55">
        <f>IF(C7&lt;&gt;0,VLOOKUP(C7,General!$A$15:$C$514,2,FALSE),0)</f>
        <v>0</v>
      </c>
      <c r="F7" s="55">
        <f>IF(C7&lt;&gt;0,VLOOKUP(C7,General!$A$15:$C$514,3,FALSE),0)</f>
        <v>0</v>
      </c>
      <c r="G7" s="62"/>
      <c r="H7" s="29">
        <f t="shared" ref="H7:H19" si="1">IF(G7&gt;0,G7-G$6,0)</f>
        <v>0</v>
      </c>
      <c r="K7" s="30"/>
      <c r="L7" s="30"/>
      <c r="M7" s="30"/>
      <c r="N7" s="12" t="s">
        <v>3</v>
      </c>
      <c r="O7" s="31" t="s">
        <v>4</v>
      </c>
      <c r="P7" s="32" t="s">
        <v>13</v>
      </c>
      <c r="Q7" s="11" t="s">
        <v>2</v>
      </c>
      <c r="R7" s="112" t="s">
        <v>57</v>
      </c>
      <c r="S7" s="21"/>
      <c r="T7" s="21"/>
      <c r="U7" s="21"/>
      <c r="V7" s="21"/>
      <c r="W7" s="21"/>
      <c r="X7" s="21"/>
      <c r="Y7" s="21"/>
      <c r="Z7" s="21"/>
      <c r="AA7" s="113"/>
      <c r="AB7" s="85"/>
      <c r="AC7" s="21"/>
      <c r="AD7" s="33"/>
      <c r="AE7" s="21"/>
      <c r="AF7" s="21"/>
      <c r="AG7" s="21"/>
      <c r="AH7" s="21"/>
      <c r="AJ7" s="23">
        <v>2</v>
      </c>
      <c r="AK7" s="24">
        <v>2</v>
      </c>
      <c r="AL7" s="25">
        <f t="shared" si="0"/>
        <v>0</v>
      </c>
      <c r="AM7" s="26">
        <f t="shared" ref="AM7:AM35" si="2">IF(AL7&gt;0,VLOOKUP($AL7,$B$6:$G$35,4,FALSE),0)</f>
        <v>0</v>
      </c>
      <c r="AN7" s="26">
        <f t="shared" ref="AN7:AN35" si="3">IF(AL7&gt;0,VLOOKUP($AL7,$B$6:$G$35,5,FALSE),0)</f>
        <v>0</v>
      </c>
      <c r="AO7" s="27">
        <f t="shared" ref="AO7:AO35" si="4">IF(AL7&gt;0,VLOOKUP(AL7,$B$6:$G$105,6,FALSE),0)</f>
        <v>0</v>
      </c>
    </row>
    <row r="8" spans="1:44" ht="14.5" customHeight="1" x14ac:dyDescent="0.35">
      <c r="A8" s="28">
        <v>3</v>
      </c>
      <c r="B8" s="51">
        <f>IF(General!$I$18=1,'Class 1'!D8,'Class 1'!C8)</f>
        <v>0</v>
      </c>
      <c r="C8" s="65"/>
      <c r="D8" s="56">
        <f>IF(General!$I$18=1,'Class 1'!A8,0)</f>
        <v>0</v>
      </c>
      <c r="E8" s="55">
        <f>IF(C8&lt;&gt;0,VLOOKUP(C8,General!$A$15:$C$514,2,FALSE),0)</f>
        <v>0</v>
      </c>
      <c r="F8" s="55">
        <f>IF(C8&lt;&gt;0,VLOOKUP(C8,General!$A$15:$C$514,3,FALSE),0)</f>
        <v>0</v>
      </c>
      <c r="G8" s="62"/>
      <c r="H8" s="29">
        <f t="shared" si="1"/>
        <v>0</v>
      </c>
      <c r="K8" s="144"/>
      <c r="L8" s="145">
        <v>1</v>
      </c>
      <c r="M8" s="145">
        <f>Q8</f>
        <v>0</v>
      </c>
      <c r="N8" s="146">
        <f>VLOOKUP(L8,$A$6:$E$35,2,FALSE)</f>
        <v>0</v>
      </c>
      <c r="O8" s="117">
        <f>VLOOKUP(N8,$B$6:$E$35,4,FALSE)</f>
        <v>0</v>
      </c>
      <c r="P8" s="119"/>
      <c r="Q8" s="120"/>
      <c r="R8" s="121">
        <f t="shared" ref="R8:R13" si="5">_xlfn.IFNA(VLOOKUP(N8,N$122:R$132,5,FALSE),0)</f>
        <v>0</v>
      </c>
      <c r="S8" s="21"/>
      <c r="T8" s="21"/>
      <c r="U8" s="21"/>
      <c r="V8" s="21"/>
      <c r="W8" s="21"/>
      <c r="X8" s="21"/>
      <c r="Y8" s="21"/>
      <c r="Z8" s="21"/>
      <c r="AA8" s="113"/>
      <c r="AB8" s="85"/>
      <c r="AC8" s="21"/>
      <c r="AD8" s="33"/>
      <c r="AE8" s="21"/>
      <c r="AF8" s="21"/>
      <c r="AG8" s="21"/>
      <c r="AH8" s="21"/>
      <c r="AJ8" s="23">
        <v>3</v>
      </c>
      <c r="AK8" s="24">
        <v>3</v>
      </c>
      <c r="AL8" s="25">
        <f t="shared" si="0"/>
        <v>0</v>
      </c>
      <c r="AM8" s="26">
        <f t="shared" si="2"/>
        <v>0</v>
      </c>
      <c r="AN8" s="26">
        <f t="shared" si="3"/>
        <v>0</v>
      </c>
      <c r="AO8" s="27">
        <f t="shared" si="4"/>
        <v>0</v>
      </c>
    </row>
    <row r="9" spans="1:44" ht="12.75" customHeight="1" x14ac:dyDescent="0.35">
      <c r="A9" s="28">
        <v>4</v>
      </c>
      <c r="B9" s="51">
        <f>IF(General!$I$18=1,'Class 1'!D9,'Class 1'!C9)</f>
        <v>0</v>
      </c>
      <c r="C9" s="65"/>
      <c r="D9" s="56">
        <f>IF(General!$I$18=1,'Class 1'!A9,0)</f>
        <v>0</v>
      </c>
      <c r="E9" s="55">
        <f>IF(C9&lt;&gt;0,VLOOKUP(C9,General!$A$15:$C$514,2,FALSE),0)</f>
        <v>0</v>
      </c>
      <c r="F9" s="55">
        <f>IF(C9&lt;&gt;0,VLOOKUP(C9,General!$A$15:$C$514,3,FALSE),0)</f>
        <v>0</v>
      </c>
      <c r="G9" s="62"/>
      <c r="H9" s="29">
        <f t="shared" si="1"/>
        <v>0</v>
      </c>
      <c r="K9" s="122"/>
      <c r="L9" s="148">
        <v>10</v>
      </c>
      <c r="M9" s="148">
        <f>Q9</f>
        <v>0</v>
      </c>
      <c r="N9" s="149">
        <f t="shared" ref="N9:N13" si="6">VLOOKUP(L9,$A$6:$E$35,2,FALSE)</f>
        <v>0</v>
      </c>
      <c r="O9" s="123">
        <f t="shared" ref="O9:O13" si="7">VLOOKUP(N9,$B$6:$E$35,4,FALSE)</f>
        <v>0</v>
      </c>
      <c r="P9" s="125"/>
      <c r="Q9" s="126"/>
      <c r="R9" s="150">
        <f t="shared" si="5"/>
        <v>0</v>
      </c>
      <c r="S9" s="21"/>
      <c r="T9" s="21"/>
      <c r="U9" s="21"/>
      <c r="V9" s="21"/>
      <c r="W9" s="21"/>
      <c r="X9" s="21"/>
      <c r="Y9" s="21"/>
      <c r="Z9" s="21"/>
      <c r="AA9" s="113"/>
      <c r="AB9" s="85"/>
      <c r="AC9" s="21"/>
      <c r="AD9" s="33"/>
      <c r="AE9" s="21"/>
      <c r="AF9" s="21"/>
      <c r="AG9" s="21"/>
      <c r="AH9" s="21"/>
      <c r="AJ9" s="23">
        <v>4</v>
      </c>
      <c r="AK9" s="24">
        <v>4</v>
      </c>
      <c r="AL9" s="25">
        <f t="shared" si="0"/>
        <v>0</v>
      </c>
      <c r="AM9" s="26">
        <f t="shared" si="2"/>
        <v>0</v>
      </c>
      <c r="AN9" s="26">
        <f t="shared" si="3"/>
        <v>0</v>
      </c>
      <c r="AO9" s="27">
        <f t="shared" si="4"/>
        <v>0</v>
      </c>
    </row>
    <row r="10" spans="1:44" ht="14.5" customHeight="1" x14ac:dyDescent="0.35">
      <c r="A10" s="28">
        <v>5</v>
      </c>
      <c r="B10" s="51">
        <f>IF(General!$I$18=1,'Class 1'!D10,'Class 1'!C10)</f>
        <v>0</v>
      </c>
      <c r="C10" s="65"/>
      <c r="D10" s="56">
        <f>IF(General!$I$18=1,'Class 1'!A10,0)</f>
        <v>0</v>
      </c>
      <c r="E10" s="55">
        <f>IF(C10&lt;&gt;0,VLOOKUP(C10,General!$A$15:$C$514,2,FALSE),0)</f>
        <v>0</v>
      </c>
      <c r="F10" s="55">
        <f>IF(C10&lt;&gt;0,VLOOKUP(C10,General!$A$15:$C$514,3,FALSE),0)</f>
        <v>0</v>
      </c>
      <c r="G10" s="62"/>
      <c r="H10" s="29">
        <f t="shared" si="1"/>
        <v>0</v>
      </c>
      <c r="K10" s="151" t="s">
        <v>41</v>
      </c>
      <c r="L10" s="148">
        <v>11</v>
      </c>
      <c r="M10" s="148">
        <f>Q10</f>
        <v>0</v>
      </c>
      <c r="N10" s="149">
        <f t="shared" si="6"/>
        <v>0</v>
      </c>
      <c r="O10" s="123">
        <f t="shared" si="7"/>
        <v>0</v>
      </c>
      <c r="P10" s="125"/>
      <c r="Q10" s="126"/>
      <c r="R10" s="150">
        <f t="shared" si="5"/>
        <v>0</v>
      </c>
      <c r="S10" s="21"/>
      <c r="AA10" s="113"/>
      <c r="AB10" s="85"/>
      <c r="AC10" s="21"/>
      <c r="AD10" s="33"/>
      <c r="AE10" s="21"/>
      <c r="AF10" s="21"/>
      <c r="AG10" s="21"/>
      <c r="AH10" s="21"/>
      <c r="AJ10" s="23">
        <v>5</v>
      </c>
      <c r="AK10" s="24">
        <v>5</v>
      </c>
      <c r="AL10" s="25">
        <f t="shared" si="0"/>
        <v>0</v>
      </c>
      <c r="AM10" s="26">
        <f t="shared" si="2"/>
        <v>0</v>
      </c>
      <c r="AN10" s="26">
        <f t="shared" si="3"/>
        <v>0</v>
      </c>
      <c r="AO10" s="27">
        <f t="shared" si="4"/>
        <v>0</v>
      </c>
    </row>
    <row r="11" spans="1:44" x14ac:dyDescent="0.35">
      <c r="A11" s="28">
        <v>6</v>
      </c>
      <c r="B11" s="51">
        <f>IF(General!$I$18=1,'Class 1'!D11,'Class 1'!C11)</f>
        <v>0</v>
      </c>
      <c r="C11" s="65"/>
      <c r="D11" s="56">
        <f>IF(General!$I$18=1,'Class 1'!A11,0)</f>
        <v>0</v>
      </c>
      <c r="E11" s="55">
        <f>IF(C11&lt;&gt;0,VLOOKUP(C11,General!$A$15:$C$514,2,FALSE),0)</f>
        <v>0</v>
      </c>
      <c r="F11" s="55">
        <f>IF(C11&lt;&gt;0,VLOOKUP(C11,General!$A$15:$C$514,3,FALSE),0)</f>
        <v>0</v>
      </c>
      <c r="G11" s="62"/>
      <c r="H11" s="29">
        <f t="shared" si="1"/>
        <v>0</v>
      </c>
      <c r="K11" s="152"/>
      <c r="L11" s="148">
        <v>20</v>
      </c>
      <c r="M11" s="148">
        <f t="shared" ref="M11:M12" si="8">Q11</f>
        <v>0</v>
      </c>
      <c r="N11" s="149">
        <f t="shared" si="6"/>
        <v>0</v>
      </c>
      <c r="O11" s="123">
        <f t="shared" si="7"/>
        <v>0</v>
      </c>
      <c r="P11" s="125"/>
      <c r="Q11" s="126"/>
      <c r="R11" s="150">
        <f t="shared" si="5"/>
        <v>0</v>
      </c>
      <c r="S11" s="21"/>
      <c r="AA11" s="115"/>
      <c r="AB11" s="83"/>
      <c r="AC11" s="21"/>
      <c r="AD11" s="35"/>
      <c r="AE11" s="21"/>
      <c r="AF11" s="21"/>
      <c r="AG11" s="21"/>
      <c r="AH11" s="21"/>
      <c r="AJ11" s="23">
        <v>6</v>
      </c>
      <c r="AK11" s="24">
        <v>6</v>
      </c>
      <c r="AL11" s="25">
        <f t="shared" si="0"/>
        <v>0</v>
      </c>
      <c r="AM11" s="26">
        <f t="shared" si="2"/>
        <v>0</v>
      </c>
      <c r="AN11" s="26">
        <f t="shared" si="3"/>
        <v>0</v>
      </c>
      <c r="AO11" s="27">
        <f t="shared" si="4"/>
        <v>0</v>
      </c>
    </row>
    <row r="12" spans="1:44" x14ac:dyDescent="0.35">
      <c r="A12" s="28">
        <v>7</v>
      </c>
      <c r="B12" s="51">
        <f>IF(General!$I$18=1,'Class 1'!D12,'Class 1'!C12)</f>
        <v>0</v>
      </c>
      <c r="C12" s="65"/>
      <c r="D12" s="56">
        <f>IF(General!$I$18=1,'Class 1'!A12,0)</f>
        <v>0</v>
      </c>
      <c r="E12" s="55">
        <f>IF(C12&lt;&gt;0,VLOOKUP(C12,General!$A$15:$C$514,2,FALSE),0)</f>
        <v>0</v>
      </c>
      <c r="F12" s="55">
        <f>IF(C12&lt;&gt;0,VLOOKUP(C12,General!$A$15:$C$514,3,FALSE),0)</f>
        <v>0</v>
      </c>
      <c r="G12" s="62"/>
      <c r="H12" s="29">
        <f t="shared" si="1"/>
        <v>0</v>
      </c>
      <c r="K12" s="152"/>
      <c r="L12" s="148">
        <v>21</v>
      </c>
      <c r="M12" s="148">
        <f t="shared" si="8"/>
        <v>0</v>
      </c>
      <c r="N12" s="149">
        <f t="shared" si="6"/>
        <v>0</v>
      </c>
      <c r="O12" s="123">
        <f t="shared" si="7"/>
        <v>0</v>
      </c>
      <c r="P12" s="125"/>
      <c r="Q12" s="126"/>
      <c r="R12" s="150">
        <f t="shared" si="5"/>
        <v>0</v>
      </c>
      <c r="S12" s="21"/>
      <c r="AA12" s="84"/>
      <c r="AB12" s="84"/>
      <c r="AC12" s="21"/>
      <c r="AD12" s="36"/>
      <c r="AE12" s="21"/>
      <c r="AF12" s="21"/>
      <c r="AG12" s="21"/>
      <c r="AH12" s="21"/>
      <c r="AJ12" s="23">
        <v>7</v>
      </c>
      <c r="AK12" s="24">
        <v>1</v>
      </c>
      <c r="AL12" s="25">
        <f>_xlfn.IFNA(IF(General!I$19=1,VLOOKUP('Class 1'!AK12,'Class 1'!U$127:W$128,3),VLOOKUP(AK12,'Class 1'!U$135:W$136,3)),0)</f>
        <v>0</v>
      </c>
      <c r="AM12" s="26">
        <f t="shared" si="2"/>
        <v>0</v>
      </c>
      <c r="AN12" s="26">
        <f t="shared" si="3"/>
        <v>0</v>
      </c>
      <c r="AO12" s="27">
        <f t="shared" si="4"/>
        <v>0</v>
      </c>
    </row>
    <row r="13" spans="1:44" x14ac:dyDescent="0.35">
      <c r="A13" s="28">
        <v>8</v>
      </c>
      <c r="B13" s="51">
        <f>IF(General!$I$18=1,'Class 1'!D13,'Class 1'!C13)</f>
        <v>0</v>
      </c>
      <c r="C13" s="65"/>
      <c r="D13" s="56">
        <f>IF(General!$I$18=1,'Class 1'!A13,0)</f>
        <v>0</v>
      </c>
      <c r="E13" s="55">
        <f>IF(C13&lt;&gt;0,VLOOKUP(C13,General!$A$15:$C$514,2,FALSE),0)</f>
        <v>0</v>
      </c>
      <c r="F13" s="55">
        <f>IF(C13&lt;&gt;0,VLOOKUP(C13,General!$A$15:$C$514,3,FALSE),0)</f>
        <v>0</v>
      </c>
      <c r="G13" s="62"/>
      <c r="H13" s="29">
        <f t="shared" si="1"/>
        <v>0</v>
      </c>
      <c r="K13" s="153"/>
      <c r="L13" s="154">
        <v>30</v>
      </c>
      <c r="M13" s="154">
        <f>Q13</f>
        <v>0</v>
      </c>
      <c r="N13" s="155">
        <f t="shared" si="6"/>
        <v>0</v>
      </c>
      <c r="O13" s="131">
        <f t="shared" si="7"/>
        <v>0</v>
      </c>
      <c r="P13" s="133"/>
      <c r="Q13" s="134"/>
      <c r="R13" s="156">
        <f t="shared" si="5"/>
        <v>0</v>
      </c>
      <c r="S13" s="21"/>
      <c r="AA13" s="84"/>
      <c r="AB13" s="84"/>
      <c r="AC13" s="21"/>
      <c r="AD13" s="36"/>
      <c r="AE13" s="21"/>
      <c r="AF13" s="21"/>
      <c r="AG13" s="21"/>
      <c r="AH13" s="21"/>
      <c r="AJ13" s="23">
        <v>8</v>
      </c>
      <c r="AK13" s="24">
        <v>2</v>
      </c>
      <c r="AL13" s="25">
        <f>_xlfn.IFNA(IF(General!I$19=1,VLOOKUP('Class 1'!AK13,'Class 1'!U$127:W$128,3),VLOOKUP(AK13,'Class 1'!U$135:W$136,3)),0)</f>
        <v>0</v>
      </c>
      <c r="AM13" s="26">
        <f t="shared" si="2"/>
        <v>0</v>
      </c>
      <c r="AN13" s="26">
        <f t="shared" si="3"/>
        <v>0</v>
      </c>
      <c r="AO13" s="27">
        <f t="shared" si="4"/>
        <v>0</v>
      </c>
    </row>
    <row r="14" spans="1:44" x14ac:dyDescent="0.35">
      <c r="A14" s="28">
        <v>9</v>
      </c>
      <c r="B14" s="51">
        <f>IF(General!$I$18=1,'Class 1'!D14,'Class 1'!C14)</f>
        <v>0</v>
      </c>
      <c r="C14" s="65"/>
      <c r="D14" s="56">
        <f>IF(General!$I$18=1,'Class 1'!A14,0)</f>
        <v>0</v>
      </c>
      <c r="E14" s="55">
        <f>IF(C14&lt;&gt;0,VLOOKUP(C14,General!$A$15:$C$514,2,FALSE),0)</f>
        <v>0</v>
      </c>
      <c r="F14" s="55">
        <f>IF(C14&lt;&gt;0,VLOOKUP(C14,General!$A$15:$C$514,3,FALSE),0)</f>
        <v>0</v>
      </c>
      <c r="G14" s="62"/>
      <c r="H14" s="29">
        <f t="shared" si="1"/>
        <v>0</v>
      </c>
      <c r="N14" s="21"/>
      <c r="O14" s="21"/>
      <c r="P14" s="21"/>
      <c r="Q14" s="21"/>
      <c r="R14" s="113"/>
      <c r="S14" s="21"/>
      <c r="AA14" s="84"/>
      <c r="AB14" s="84"/>
      <c r="AC14" s="21"/>
      <c r="AD14" s="36"/>
      <c r="AE14" s="21"/>
      <c r="AF14" s="21"/>
      <c r="AG14" s="21"/>
      <c r="AH14" s="21"/>
      <c r="AJ14" s="23">
        <v>9</v>
      </c>
      <c r="AK14" s="24">
        <v>1</v>
      </c>
      <c r="AL14" s="25">
        <f>_xlfn.IFNA(VLOOKUP(AK14,U129:W130,3,FALSE),0)</f>
        <v>0</v>
      </c>
      <c r="AM14" s="26">
        <f t="shared" si="2"/>
        <v>0</v>
      </c>
      <c r="AN14" s="26">
        <f t="shared" si="3"/>
        <v>0</v>
      </c>
      <c r="AO14" s="27">
        <f t="shared" si="4"/>
        <v>0</v>
      </c>
    </row>
    <row r="15" spans="1:44" x14ac:dyDescent="0.35">
      <c r="A15" s="28">
        <v>10</v>
      </c>
      <c r="B15" s="51">
        <f>IF(General!$I$18=1,'Class 1'!D15,'Class 1'!C15)</f>
        <v>0</v>
      </c>
      <c r="C15" s="65"/>
      <c r="D15" s="56">
        <f>IF(General!$I$18=1,'Class 1'!A15,0)</f>
        <v>0</v>
      </c>
      <c r="E15" s="55">
        <f>IF(C15&lt;&gt;0,VLOOKUP(C15,General!$A$15:$C$514,2,FALSE),0)</f>
        <v>0</v>
      </c>
      <c r="F15" s="55">
        <f>IF(C15&lt;&gt;0,VLOOKUP(C15,General!$A$15:$C$514,3,FALSE),0)</f>
        <v>0</v>
      </c>
      <c r="G15" s="62"/>
      <c r="H15" s="29">
        <f t="shared" si="1"/>
        <v>0</v>
      </c>
      <c r="N15" s="21"/>
      <c r="O15" s="9">
        <f>IF(General!$I$20=1,General!I6,0)</f>
        <v>0</v>
      </c>
      <c r="P15" s="9"/>
      <c r="Q15" s="21"/>
      <c r="R15" s="113"/>
      <c r="S15" s="21"/>
      <c r="T15" s="21" t="s">
        <v>8</v>
      </c>
      <c r="U15" s="21"/>
      <c r="V15" s="21"/>
      <c r="W15" s="21"/>
      <c r="X15" s="9">
        <f>IF(General!$I$20&gt;0,General!I11,0)</f>
        <v>0</v>
      </c>
      <c r="Y15" s="22"/>
      <c r="Z15" s="21"/>
      <c r="AA15" s="84"/>
      <c r="AB15" s="84"/>
      <c r="AC15" s="21"/>
      <c r="AD15" s="36"/>
      <c r="AE15" s="21"/>
      <c r="AF15" s="21"/>
      <c r="AG15" s="21"/>
      <c r="AH15" s="21"/>
      <c r="AJ15" s="23">
        <v>10</v>
      </c>
      <c r="AK15" s="24">
        <v>2</v>
      </c>
      <c r="AL15" s="25">
        <f>_xlfn.IFNA(VLOOKUP(AK15,U129:W130,3,FALSE),0)</f>
        <v>0</v>
      </c>
      <c r="AM15" s="26">
        <f t="shared" si="2"/>
        <v>0</v>
      </c>
      <c r="AN15" s="26">
        <f t="shared" si="3"/>
        <v>0</v>
      </c>
      <c r="AO15" s="27">
        <f t="shared" si="4"/>
        <v>0</v>
      </c>
    </row>
    <row r="16" spans="1:44" x14ac:dyDescent="0.35">
      <c r="A16" s="28">
        <v>11</v>
      </c>
      <c r="B16" s="51">
        <f>IF(General!$I$18=1,'Class 1'!D16,'Class 1'!C16)</f>
        <v>0</v>
      </c>
      <c r="C16" s="65"/>
      <c r="D16" s="56">
        <f>IF(General!$I$18=1,'Class 1'!A16,0)</f>
        <v>0</v>
      </c>
      <c r="E16" s="55">
        <f>IF(C16&lt;&gt;0,VLOOKUP(C16,General!$A$15:$C$514,2,FALSE),0)</f>
        <v>0</v>
      </c>
      <c r="F16" s="55">
        <f>IF(C16&lt;&gt;0,VLOOKUP(C16,General!$A$15:$C$514,3,FALSE),0)</f>
        <v>0</v>
      </c>
      <c r="G16" s="62"/>
      <c r="H16" s="29">
        <f t="shared" si="1"/>
        <v>0</v>
      </c>
      <c r="K16" s="30"/>
      <c r="L16" s="30"/>
      <c r="M16" s="30"/>
      <c r="N16" s="12" t="s">
        <v>3</v>
      </c>
      <c r="O16" s="31" t="s">
        <v>4</v>
      </c>
      <c r="P16" s="32" t="s">
        <v>13</v>
      </c>
      <c r="Q16" s="11" t="s">
        <v>2</v>
      </c>
      <c r="R16" s="112" t="s">
        <v>57</v>
      </c>
      <c r="S16" s="21"/>
      <c r="T16" s="34"/>
      <c r="U16" s="34" t="s">
        <v>2</v>
      </c>
      <c r="V16" s="34" t="s">
        <v>56</v>
      </c>
      <c r="W16" s="12" t="s">
        <v>3</v>
      </c>
      <c r="X16" s="31" t="s">
        <v>4</v>
      </c>
      <c r="Y16" s="32" t="s">
        <v>13</v>
      </c>
      <c r="Z16" s="11" t="s">
        <v>2</v>
      </c>
      <c r="AA16" s="112" t="s">
        <v>57</v>
      </c>
      <c r="AB16" s="85"/>
      <c r="AC16" s="21"/>
      <c r="AD16" s="33"/>
      <c r="AE16" s="21"/>
      <c r="AF16" s="22"/>
      <c r="AG16" s="22"/>
      <c r="AH16" s="21"/>
      <c r="AJ16" s="23">
        <v>11</v>
      </c>
      <c r="AK16" s="24">
        <v>1</v>
      </c>
      <c r="AL16" s="25">
        <f>_xlfn.IFNA(VLOOKUP(AK16,U131:W132,3,FALSE),0)</f>
        <v>0</v>
      </c>
      <c r="AM16" s="26">
        <f t="shared" si="2"/>
        <v>0</v>
      </c>
      <c r="AN16" s="26">
        <f t="shared" si="3"/>
        <v>0</v>
      </c>
      <c r="AO16" s="27">
        <f t="shared" si="4"/>
        <v>0</v>
      </c>
    </row>
    <row r="17" spans="1:41" x14ac:dyDescent="0.35">
      <c r="A17" s="28">
        <v>12</v>
      </c>
      <c r="B17" s="51">
        <f>IF(General!$I$18=1,'Class 1'!D17,'Class 1'!C17)</f>
        <v>0</v>
      </c>
      <c r="C17" s="65"/>
      <c r="D17" s="56">
        <f>IF(General!$I$18=1,'Class 1'!A17,0)</f>
        <v>0</v>
      </c>
      <c r="E17" s="55">
        <f>IF(C17&lt;&gt;0,VLOOKUP(C17,General!$A$15:$C$514,2,FALSE),0)</f>
        <v>0</v>
      </c>
      <c r="F17" s="55">
        <f>IF(C17&lt;&gt;0,VLOOKUP(C17,General!$A$15:$C$514,3,FALSE),0)</f>
        <v>0</v>
      </c>
      <c r="G17" s="62"/>
      <c r="H17" s="29">
        <f t="shared" si="1"/>
        <v>0</v>
      </c>
      <c r="K17" s="144"/>
      <c r="L17" s="145">
        <v>4</v>
      </c>
      <c r="M17" s="145">
        <f>Q17</f>
        <v>0</v>
      </c>
      <c r="N17" s="146">
        <f>VLOOKUP(L17,$A$6:$E$35,2,FALSE)</f>
        <v>0</v>
      </c>
      <c r="O17" s="117">
        <f>VLOOKUP(N17,$B$6:$E$35,4,FALSE)</f>
        <v>0</v>
      </c>
      <c r="P17" s="119"/>
      <c r="Q17" s="120"/>
      <c r="R17" s="147">
        <f t="shared" ref="R17:R22" si="9">_xlfn.IFNA(VLOOKUP(N17,N$122:R$132,5,FALSE),0)</f>
        <v>0</v>
      </c>
      <c r="S17" s="21"/>
      <c r="T17" s="116"/>
      <c r="U17" s="117">
        <f>Z17</f>
        <v>0</v>
      </c>
      <c r="V17" s="117">
        <v>1</v>
      </c>
      <c r="W17" s="118">
        <f>_xlfn.IFNA(VLOOKUP('Class 1'!V17,'Class 1'!K$112:N$116,4,FALSE),0)</f>
        <v>0</v>
      </c>
      <c r="X17" s="117">
        <f t="shared" ref="X17:X22" si="10">_xlfn.IFNA(VLOOKUP(W17,B$6:E$35,4,FALSE),0)</f>
        <v>0</v>
      </c>
      <c r="Y17" s="119"/>
      <c r="Z17" s="120"/>
      <c r="AA17" s="121" t="str">
        <f t="shared" ref="AA17:AA22" si="11">_xlfn.IFNA(VLOOKUP(W17,W$116:AA$119,5,FALSE),0)</f>
        <v>LL</v>
      </c>
      <c r="AC17" s="21"/>
      <c r="AD17" s="45"/>
      <c r="AJ17" s="23">
        <v>12</v>
      </c>
      <c r="AK17" s="24">
        <v>2</v>
      </c>
      <c r="AL17" s="25">
        <f>_xlfn.IFNA(VLOOKUP(AK17,U131:W132,3,FALSE),0)</f>
        <v>0</v>
      </c>
      <c r="AM17" s="26">
        <f t="shared" si="2"/>
        <v>0</v>
      </c>
      <c r="AN17" s="26">
        <f t="shared" si="3"/>
        <v>0</v>
      </c>
      <c r="AO17" s="27">
        <f t="shared" si="4"/>
        <v>0</v>
      </c>
    </row>
    <row r="18" spans="1:41" x14ac:dyDescent="0.35">
      <c r="A18" s="28">
        <v>13</v>
      </c>
      <c r="B18" s="51">
        <f>IF(General!$I$18=1,'Class 1'!D18,'Class 1'!C18)</f>
        <v>0</v>
      </c>
      <c r="C18" s="65"/>
      <c r="D18" s="56">
        <f>IF(General!$I$18=1,'Class 1'!A18,0)</f>
        <v>0</v>
      </c>
      <c r="E18" s="55">
        <f>IF(C18&lt;&gt;0,VLOOKUP(C18,General!$A$15:$C$514,2,FALSE),0)</f>
        <v>0</v>
      </c>
      <c r="F18" s="55">
        <f>IF(C18&lt;&gt;0,VLOOKUP(C18,General!$A$15:$C$514,3,FALSE),0)</f>
        <v>0</v>
      </c>
      <c r="G18" s="62"/>
      <c r="H18" s="29">
        <f t="shared" si="1"/>
        <v>0</v>
      </c>
      <c r="K18" s="122"/>
      <c r="L18" s="148">
        <v>7</v>
      </c>
      <c r="M18" s="148">
        <f>Q18</f>
        <v>0</v>
      </c>
      <c r="N18" s="149">
        <f t="shared" ref="N18:N22" si="12">VLOOKUP(L18,$A$6:$E$35,2,FALSE)</f>
        <v>0</v>
      </c>
      <c r="O18" s="123">
        <f t="shared" ref="O18:O22" si="13">VLOOKUP(N18,$B$6:$E$35,4,FALSE)</f>
        <v>0</v>
      </c>
      <c r="P18" s="125"/>
      <c r="Q18" s="126"/>
      <c r="R18" s="150">
        <f t="shared" si="9"/>
        <v>0</v>
      </c>
      <c r="S18" s="21"/>
      <c r="T18" s="122"/>
      <c r="U18" s="123">
        <f>Z18</f>
        <v>0</v>
      </c>
      <c r="V18" s="123">
        <v>2</v>
      </c>
      <c r="W18" s="124">
        <f>_xlfn.IFNA(VLOOKUP('Class 1'!V18,'Class 1'!K$112:N$116,4,FALSE),0)</f>
        <v>0</v>
      </c>
      <c r="X18" s="123">
        <f t="shared" si="10"/>
        <v>0</v>
      </c>
      <c r="Y18" s="125"/>
      <c r="Z18" s="126"/>
      <c r="AA18" s="127" t="str">
        <f t="shared" si="11"/>
        <v>LL</v>
      </c>
      <c r="AB18" s="85"/>
      <c r="AC18" s="21"/>
      <c r="AD18" s="46"/>
      <c r="AJ18" s="23">
        <v>13</v>
      </c>
      <c r="AK18" s="108">
        <v>1</v>
      </c>
      <c r="AL18" s="25">
        <f>_xlfn.IFNA(IF(General!$I$19&lt;&gt;1,VLOOKUP(AK18,$L$168:$N$175,3,FALSE),VLOOKUP(AK18,$L$147:$N$154,3,FALSE)),0)</f>
        <v>0</v>
      </c>
      <c r="AM18" s="26">
        <f t="shared" si="2"/>
        <v>0</v>
      </c>
      <c r="AN18" s="26">
        <f t="shared" si="3"/>
        <v>0</v>
      </c>
      <c r="AO18" s="27">
        <f t="shared" si="4"/>
        <v>0</v>
      </c>
    </row>
    <row r="19" spans="1:41" x14ac:dyDescent="0.35">
      <c r="A19" s="28">
        <v>14</v>
      </c>
      <c r="B19" s="51">
        <f>IF(General!$I$18=1,'Class 1'!D19,'Class 1'!C19)</f>
        <v>0</v>
      </c>
      <c r="C19" s="65"/>
      <c r="D19" s="56">
        <f>IF(General!$I$18=1,'Class 1'!A19,0)</f>
        <v>0</v>
      </c>
      <c r="E19" s="55">
        <f>IF(C19&lt;&gt;0,VLOOKUP(C19,General!$A$15:$C$514,2,FALSE),0)</f>
        <v>0</v>
      </c>
      <c r="F19" s="55">
        <f>IF(C19&lt;&gt;0,VLOOKUP(C19,General!$A$15:$C$514,3,FALSE),0)</f>
        <v>0</v>
      </c>
      <c r="G19" s="62"/>
      <c r="H19" s="29">
        <f t="shared" si="1"/>
        <v>0</v>
      </c>
      <c r="K19" s="151" t="s">
        <v>42</v>
      </c>
      <c r="L19" s="148">
        <v>14</v>
      </c>
      <c r="M19" s="148">
        <f>Q19</f>
        <v>0</v>
      </c>
      <c r="N19" s="149">
        <f t="shared" si="12"/>
        <v>0</v>
      </c>
      <c r="O19" s="123">
        <f t="shared" si="13"/>
        <v>0</v>
      </c>
      <c r="P19" s="125"/>
      <c r="Q19" s="126"/>
      <c r="R19" s="150">
        <f t="shared" si="9"/>
        <v>0</v>
      </c>
      <c r="S19" s="21"/>
      <c r="T19" s="128" t="s">
        <v>9</v>
      </c>
      <c r="U19" s="123">
        <f>Z19</f>
        <v>0</v>
      </c>
      <c r="V19" s="123">
        <v>3</v>
      </c>
      <c r="W19" s="124">
        <f>_xlfn.IFNA(VLOOKUP('Class 1'!V19,'Class 1'!K$112:N$116,4,FALSE),0)</f>
        <v>0</v>
      </c>
      <c r="X19" s="123">
        <f t="shared" si="10"/>
        <v>0</v>
      </c>
      <c r="Y19" s="125"/>
      <c r="Z19" s="126"/>
      <c r="AA19" s="127" t="str">
        <f t="shared" si="11"/>
        <v>LL</v>
      </c>
      <c r="AB19" s="85"/>
      <c r="AC19" s="21"/>
      <c r="AD19" s="46"/>
      <c r="AJ19" s="23">
        <v>14</v>
      </c>
      <c r="AK19" s="108">
        <v>2</v>
      </c>
      <c r="AL19" s="25">
        <f>_xlfn.IFNA(IF(General!$I$19&lt;&gt;1,VLOOKUP(AK19,$L$168:$N$175,3,FALSE),VLOOKUP(AK19,$L$147:$N$154,3,FALSE)),0)</f>
        <v>0</v>
      </c>
      <c r="AM19" s="26">
        <f t="shared" si="2"/>
        <v>0</v>
      </c>
      <c r="AN19" s="26">
        <f t="shared" si="3"/>
        <v>0</v>
      </c>
      <c r="AO19" s="27">
        <f t="shared" si="4"/>
        <v>0</v>
      </c>
    </row>
    <row r="20" spans="1:41" x14ac:dyDescent="0.35">
      <c r="A20" s="28">
        <v>15</v>
      </c>
      <c r="B20" s="51">
        <f>IF(General!$I$18=1,'Class 1'!D20,'Class 1'!C20)</f>
        <v>0</v>
      </c>
      <c r="C20" s="65"/>
      <c r="D20" s="56">
        <f>IF(General!$I$18=1,'Class 1'!A20,0)</f>
        <v>0</v>
      </c>
      <c r="E20" s="55">
        <f>IF(C20&lt;&gt;0,VLOOKUP(C20,General!$A$15:$C$514,2,FALSE),0)</f>
        <v>0</v>
      </c>
      <c r="F20" s="55">
        <f>IF(C20&lt;&gt;0,VLOOKUP(C20,General!$A$15:$C$514,3,FALSE),0)</f>
        <v>0</v>
      </c>
      <c r="G20" s="62"/>
      <c r="H20" s="29">
        <f>IF(G20&gt;0,G20-G$6,0)</f>
        <v>0</v>
      </c>
      <c r="K20" s="152"/>
      <c r="L20" s="148">
        <v>17</v>
      </c>
      <c r="M20" s="148">
        <f t="shared" ref="M20:M21" si="14">Q20</f>
        <v>0</v>
      </c>
      <c r="N20" s="149">
        <f t="shared" si="12"/>
        <v>0</v>
      </c>
      <c r="O20" s="123">
        <f t="shared" si="13"/>
        <v>0</v>
      </c>
      <c r="P20" s="125"/>
      <c r="Q20" s="126"/>
      <c r="R20" s="150">
        <f t="shared" si="9"/>
        <v>0</v>
      </c>
      <c r="S20" s="21"/>
      <c r="T20" s="129"/>
      <c r="U20" s="123">
        <f t="shared" ref="U20:U21" si="15">Z20</f>
        <v>0</v>
      </c>
      <c r="V20" s="123">
        <v>4</v>
      </c>
      <c r="W20" s="124">
        <f>_xlfn.IFNA(VLOOKUP('Class 1'!V20,'Class 1'!K$112:N$116,4,FALSE),0)</f>
        <v>0</v>
      </c>
      <c r="X20" s="123">
        <f t="shared" si="10"/>
        <v>0</v>
      </c>
      <c r="Y20" s="125"/>
      <c r="Z20" s="126"/>
      <c r="AA20" s="127" t="str">
        <f t="shared" si="11"/>
        <v>LL</v>
      </c>
      <c r="AB20" s="85"/>
      <c r="AC20" s="21"/>
      <c r="AD20" s="46"/>
      <c r="AJ20" s="23">
        <v>15</v>
      </c>
      <c r="AK20" s="108">
        <v>3</v>
      </c>
      <c r="AL20" s="25">
        <f>_xlfn.IFNA(IF(General!$I$19&lt;&gt;1,VLOOKUP(AK20,$L$168:$N$175,3,FALSE),VLOOKUP(AK20,$L$147:$N$154,3,FALSE)),0)</f>
        <v>0</v>
      </c>
      <c r="AM20" s="26">
        <f t="shared" si="2"/>
        <v>0</v>
      </c>
      <c r="AN20" s="26">
        <f t="shared" si="3"/>
        <v>0</v>
      </c>
      <c r="AO20" s="27">
        <f t="shared" si="4"/>
        <v>0</v>
      </c>
    </row>
    <row r="21" spans="1:41" x14ac:dyDescent="0.35">
      <c r="A21" s="28">
        <v>16</v>
      </c>
      <c r="B21" s="51">
        <f>IF(General!$I$18=1,'Class 1'!D21,'Class 1'!C21)</f>
        <v>0</v>
      </c>
      <c r="C21" s="65"/>
      <c r="D21" s="56">
        <f>IF(General!$I$18=1,'Class 1'!A21,0)</f>
        <v>0</v>
      </c>
      <c r="E21" s="55">
        <f>IF(C21&lt;&gt;0,VLOOKUP(C21,General!$A$15:$C$514,2,FALSE),0)</f>
        <v>0</v>
      </c>
      <c r="F21" s="55">
        <f>IF(C21&lt;&gt;0,VLOOKUP(C21,General!$A$15:$C$514,3,FALSE),0)</f>
        <v>0</v>
      </c>
      <c r="G21" s="62"/>
      <c r="H21" s="29">
        <f t="shared" ref="H21:H84" si="16">IF(G21&gt;0,G21-G$6,0)</f>
        <v>0</v>
      </c>
      <c r="K21" s="152"/>
      <c r="L21" s="148">
        <v>24</v>
      </c>
      <c r="M21" s="148">
        <f t="shared" si="14"/>
        <v>0</v>
      </c>
      <c r="N21" s="149">
        <f t="shared" si="12"/>
        <v>0</v>
      </c>
      <c r="O21" s="123">
        <f t="shared" si="13"/>
        <v>0</v>
      </c>
      <c r="P21" s="125"/>
      <c r="Q21" s="126"/>
      <c r="R21" s="150">
        <f t="shared" si="9"/>
        <v>0</v>
      </c>
      <c r="S21" s="21"/>
      <c r="T21" s="129"/>
      <c r="U21" s="123">
        <f t="shared" si="15"/>
        <v>0</v>
      </c>
      <c r="V21" s="123">
        <v>5</v>
      </c>
      <c r="W21" s="124">
        <f>_xlfn.IFNA(VLOOKUP('Class 1'!V21,'Class 1'!K$112:N$116,4,FALSE),0)</f>
        <v>0</v>
      </c>
      <c r="X21" s="123">
        <f t="shared" si="10"/>
        <v>0</v>
      </c>
      <c r="Y21" s="125"/>
      <c r="Z21" s="126"/>
      <c r="AA21" s="127" t="str">
        <f t="shared" si="11"/>
        <v>LL</v>
      </c>
      <c r="AB21" s="85"/>
      <c r="AC21" s="21"/>
      <c r="AD21" s="46"/>
      <c r="AJ21" s="23">
        <v>16</v>
      </c>
      <c r="AK21" s="108">
        <v>4</v>
      </c>
      <c r="AL21" s="25">
        <f>_xlfn.IFNA(IF(General!$I$19&lt;&gt;1,VLOOKUP(AK21,$L$168:$N$175,3,FALSE),VLOOKUP(AK21,$L$147:$N$154,3,FALSE)),0)</f>
        <v>0</v>
      </c>
      <c r="AM21" s="26">
        <f t="shared" si="2"/>
        <v>0</v>
      </c>
      <c r="AN21" s="26">
        <f t="shared" si="3"/>
        <v>0</v>
      </c>
      <c r="AO21" s="27">
        <f t="shared" si="4"/>
        <v>0</v>
      </c>
    </row>
    <row r="22" spans="1:41" x14ac:dyDescent="0.35">
      <c r="A22" s="28">
        <v>17</v>
      </c>
      <c r="B22" s="51">
        <f>IF(General!$I$18=1,'Class 1'!D22,'Class 1'!C22)</f>
        <v>0</v>
      </c>
      <c r="C22" s="65"/>
      <c r="D22" s="56">
        <f>IF(General!$I$18=1,'Class 1'!A22,0)</f>
        <v>0</v>
      </c>
      <c r="E22" s="55">
        <f>IF(C22&lt;&gt;0,VLOOKUP(C22,General!$A$15:$C$514,2,FALSE),0)</f>
        <v>0</v>
      </c>
      <c r="F22" s="55">
        <f>IF(C22&lt;&gt;0,VLOOKUP(C22,General!$A$15:$C$514,3,FALSE),0)</f>
        <v>0</v>
      </c>
      <c r="G22" s="62"/>
      <c r="H22" s="29">
        <f t="shared" si="16"/>
        <v>0</v>
      </c>
      <c r="K22" s="153"/>
      <c r="L22" s="154">
        <v>27</v>
      </c>
      <c r="M22" s="154">
        <f>Q22</f>
        <v>0</v>
      </c>
      <c r="N22" s="155">
        <f t="shared" si="12"/>
        <v>0</v>
      </c>
      <c r="O22" s="131">
        <f t="shared" si="13"/>
        <v>0</v>
      </c>
      <c r="P22" s="133"/>
      <c r="Q22" s="134"/>
      <c r="R22" s="156">
        <f t="shared" si="9"/>
        <v>0</v>
      </c>
      <c r="S22" s="21"/>
      <c r="T22" s="130"/>
      <c r="U22" s="131">
        <f>Z22</f>
        <v>0</v>
      </c>
      <c r="V22" s="131">
        <v>1</v>
      </c>
      <c r="W22" s="132">
        <f>_xlfn.IFNA(IF(General!$I$19=1,VLOOKUP('Class 1'!V22,'Class 1'!L$122:N$132,3,FALSE),VLOOKUP('Class 1'!V22,'Class 1'!K$122:N$126,4,FALSE)),0)</f>
        <v>0</v>
      </c>
      <c r="X22" s="131">
        <f t="shared" si="10"/>
        <v>0</v>
      </c>
      <c r="Y22" s="133"/>
      <c r="Z22" s="134"/>
      <c r="AA22" s="135" t="str">
        <f t="shared" si="11"/>
        <v>LL</v>
      </c>
      <c r="AB22" s="85"/>
      <c r="AC22" s="21"/>
      <c r="AD22" s="47"/>
      <c r="AJ22" s="23">
        <v>17</v>
      </c>
      <c r="AK22" s="108">
        <v>5</v>
      </c>
      <c r="AL22" s="25">
        <f>_xlfn.IFNA(IF(General!$I$19&lt;&gt;1,VLOOKUP(AK22,$L$168:$N$175,3,FALSE),VLOOKUP(AK22,$L$147:$N$154,3,FALSE)),0)</f>
        <v>0</v>
      </c>
      <c r="AM22" s="26">
        <f t="shared" si="2"/>
        <v>0</v>
      </c>
      <c r="AN22" s="26">
        <f t="shared" si="3"/>
        <v>0</v>
      </c>
      <c r="AO22" s="27">
        <f t="shared" si="4"/>
        <v>0</v>
      </c>
    </row>
    <row r="23" spans="1:41" x14ac:dyDescent="0.35">
      <c r="A23" s="28">
        <v>18</v>
      </c>
      <c r="B23" s="51">
        <f>IF(General!$I$18=1,'Class 1'!D23,'Class 1'!C23)</f>
        <v>0</v>
      </c>
      <c r="C23" s="65"/>
      <c r="D23" s="56">
        <f>IF(General!$I$18=1,'Class 1'!A23,0)</f>
        <v>0</v>
      </c>
      <c r="E23" s="55">
        <f>IF(C23&lt;&gt;0,VLOOKUP(C23,General!$A$15:$C$514,2,FALSE),0)</f>
        <v>0</v>
      </c>
      <c r="F23" s="55">
        <f>IF(C23&lt;&gt;0,VLOOKUP(C23,General!$A$15:$C$514,3,FALSE),0)</f>
        <v>0</v>
      </c>
      <c r="G23" s="62"/>
      <c r="H23" s="29">
        <f t="shared" si="16"/>
        <v>0</v>
      </c>
      <c r="N23" s="21"/>
      <c r="O23" s="21"/>
      <c r="P23" s="21"/>
      <c r="Q23" s="21"/>
      <c r="R23" s="113"/>
      <c r="S23" s="21"/>
      <c r="T23" s="21"/>
      <c r="U23" s="21"/>
      <c r="V23" s="21"/>
      <c r="W23" s="21"/>
      <c r="X23" s="21"/>
      <c r="Y23" s="21"/>
      <c r="Z23" s="21"/>
      <c r="AA23" s="113"/>
      <c r="AB23" s="85"/>
      <c r="AC23" s="21"/>
      <c r="AJ23" s="23">
        <v>18</v>
      </c>
      <c r="AK23" s="108">
        <v>6</v>
      </c>
      <c r="AL23" s="25">
        <f>_xlfn.IFNA(IF(General!$I$19&lt;&gt;1,VLOOKUP(AK23,$L$168:$N$175,3,FALSE),VLOOKUP(AK23,$L$147:$N$154,3,FALSE)),0)</f>
        <v>0</v>
      </c>
      <c r="AM23" s="26">
        <f t="shared" si="2"/>
        <v>0</v>
      </c>
      <c r="AN23" s="26">
        <f t="shared" si="3"/>
        <v>0</v>
      </c>
      <c r="AO23" s="27">
        <f t="shared" si="4"/>
        <v>0</v>
      </c>
    </row>
    <row r="24" spans="1:41" x14ac:dyDescent="0.35">
      <c r="A24" s="28">
        <v>19</v>
      </c>
      <c r="B24" s="51">
        <f>IF(General!$I$18=1,'Class 1'!D24,'Class 1'!C24)</f>
        <v>0</v>
      </c>
      <c r="C24" s="65"/>
      <c r="D24" s="56">
        <f>IF(General!$I$18=1,'Class 1'!A24,0)</f>
        <v>0</v>
      </c>
      <c r="E24" s="55">
        <f>IF(C24&lt;&gt;0,VLOOKUP(C24,General!$A$15:$C$514,2,FALSE),0)</f>
        <v>0</v>
      </c>
      <c r="F24" s="55">
        <f>IF(C24&lt;&gt;0,VLOOKUP(C24,General!$A$15:$C$514,3,FALSE),0)</f>
        <v>0</v>
      </c>
      <c r="G24" s="62"/>
      <c r="H24" s="29">
        <f t="shared" si="16"/>
        <v>0</v>
      </c>
      <c r="N24" s="21"/>
      <c r="O24" s="9">
        <f>IF(General!$I$20=1,General!I7,0)</f>
        <v>0</v>
      </c>
      <c r="P24" s="9"/>
      <c r="Q24" s="21"/>
      <c r="R24" s="113"/>
      <c r="S24" s="21"/>
      <c r="T24" s="21"/>
      <c r="U24" s="21"/>
      <c r="V24" s="21"/>
      <c r="W24" s="21"/>
      <c r="X24" s="21"/>
      <c r="Y24" s="21"/>
      <c r="Z24" s="21"/>
      <c r="AA24" s="113"/>
      <c r="AB24" s="85"/>
      <c r="AC24" s="21"/>
      <c r="AD24" s="33"/>
      <c r="AE24" s="21" t="s">
        <v>10</v>
      </c>
      <c r="AF24" s="9">
        <f>IF(General!$I$20&gt;0,General!I14,0)</f>
        <v>0</v>
      </c>
      <c r="AG24" s="22"/>
      <c r="AH24" s="21"/>
      <c r="AJ24" s="23">
        <v>19</v>
      </c>
      <c r="AK24" s="108">
        <v>7</v>
      </c>
      <c r="AL24" s="25">
        <f>_xlfn.IFNA(IF(General!$I$19&lt;&gt;1,VLOOKUP(AK24,$L$168:$N$175,3,FALSE),VLOOKUP(AK24,$L$147:$N$154,3,FALSE)),0)</f>
        <v>0</v>
      </c>
      <c r="AM24" s="26">
        <f t="shared" si="2"/>
        <v>0</v>
      </c>
      <c r="AN24" s="26">
        <f t="shared" si="3"/>
        <v>0</v>
      </c>
      <c r="AO24" s="27">
        <f t="shared" si="4"/>
        <v>0</v>
      </c>
    </row>
    <row r="25" spans="1:41" x14ac:dyDescent="0.35">
      <c r="A25" s="28">
        <v>20</v>
      </c>
      <c r="B25" s="51">
        <f>IF(General!$I$18=1,'Class 1'!D25,'Class 1'!C25)</f>
        <v>0</v>
      </c>
      <c r="C25" s="65"/>
      <c r="D25" s="56">
        <f>IF(General!$I$18=1,'Class 1'!A25,0)</f>
        <v>0</v>
      </c>
      <c r="E25" s="55">
        <f>IF(C25&lt;&gt;0,VLOOKUP(C25,General!$A$15:$C$514,2,FALSE),0)</f>
        <v>0</v>
      </c>
      <c r="F25" s="55">
        <f>IF(C25&lt;&gt;0,VLOOKUP(C25,General!$A$15:$C$514,3,FALSE),0)</f>
        <v>0</v>
      </c>
      <c r="G25" s="62"/>
      <c r="H25" s="29">
        <f t="shared" si="16"/>
        <v>0</v>
      </c>
      <c r="K25" s="30"/>
      <c r="L25" s="30"/>
      <c r="M25" s="30"/>
      <c r="N25" s="12" t="s">
        <v>3</v>
      </c>
      <c r="O25" s="31" t="s">
        <v>4</v>
      </c>
      <c r="P25" s="32" t="s">
        <v>13</v>
      </c>
      <c r="Q25" s="11" t="s">
        <v>2</v>
      </c>
      <c r="R25" s="112" t="s">
        <v>57</v>
      </c>
      <c r="S25" s="21"/>
      <c r="T25" s="21"/>
      <c r="U25" s="21"/>
      <c r="V25" s="21"/>
      <c r="W25" s="21"/>
      <c r="X25" s="21"/>
      <c r="Y25" s="21"/>
      <c r="Z25" s="21"/>
      <c r="AA25" s="115"/>
      <c r="AB25" s="83"/>
      <c r="AC25" s="21"/>
      <c r="AD25" s="33"/>
      <c r="AE25" s="12" t="s">
        <v>3</v>
      </c>
      <c r="AF25" s="31" t="s">
        <v>4</v>
      </c>
      <c r="AG25" s="32" t="s">
        <v>13</v>
      </c>
      <c r="AH25" s="11" t="s">
        <v>2</v>
      </c>
      <c r="AJ25" s="23">
        <v>20</v>
      </c>
      <c r="AK25" s="108">
        <v>8</v>
      </c>
      <c r="AL25" s="25">
        <f>_xlfn.IFNA(IF(General!$I$19&lt;&gt;1,VLOOKUP(AK25,$L$168:$N$175,3,FALSE),VLOOKUP(AK25,$L$147:$N$154,3,FALSE)),0)</f>
        <v>0</v>
      </c>
      <c r="AM25" s="26">
        <f t="shared" si="2"/>
        <v>0</v>
      </c>
      <c r="AN25" s="26">
        <f t="shared" si="3"/>
        <v>0</v>
      </c>
      <c r="AO25" s="27">
        <f t="shared" si="4"/>
        <v>0</v>
      </c>
    </row>
    <row r="26" spans="1:41" x14ac:dyDescent="0.35">
      <c r="A26" s="28">
        <v>21</v>
      </c>
      <c r="B26" s="51">
        <f>IF(General!$I$18=1,'Class 1'!D26,'Class 1'!C26)</f>
        <v>0</v>
      </c>
      <c r="C26" s="65"/>
      <c r="D26" s="56">
        <f>IF(General!$I$18=1,'Class 1'!A26,0)</f>
        <v>0</v>
      </c>
      <c r="E26" s="55">
        <f>IF(C26&lt;&gt;0,VLOOKUP(C26,General!$A$15:$C$514,2,FALSE),0)</f>
        <v>0</v>
      </c>
      <c r="F26" s="55">
        <f>IF(C26&lt;&gt;0,VLOOKUP(C26,General!$A$15:$C$514,3,FALSE),0)</f>
        <v>0</v>
      </c>
      <c r="G26" s="62"/>
      <c r="H26" s="29">
        <f t="shared" si="16"/>
        <v>0</v>
      </c>
      <c r="K26" s="144"/>
      <c r="L26" s="145">
        <v>5</v>
      </c>
      <c r="M26" s="145">
        <f>Q26</f>
        <v>0</v>
      </c>
      <c r="N26" s="146">
        <f>VLOOKUP(L26,$A$6:$E$35,2,FALSE)</f>
        <v>0</v>
      </c>
      <c r="O26" s="117">
        <f>VLOOKUP(N26,$B$6:$E$35,4,FALSE)</f>
        <v>0</v>
      </c>
      <c r="P26" s="119"/>
      <c r="Q26" s="120"/>
      <c r="R26" s="147">
        <f t="shared" ref="R26:R31" si="17">_xlfn.IFNA(VLOOKUP(N26,N$122:R$132,5,FALSE),0)</f>
        <v>0</v>
      </c>
      <c r="S26" s="21"/>
      <c r="AA26" s="84"/>
      <c r="AB26" s="84"/>
      <c r="AC26" s="21">
        <v>1</v>
      </c>
      <c r="AD26" s="33">
        <f>AH26</f>
        <v>0</v>
      </c>
      <c r="AE26" s="136">
        <f>_xlfn.IFNA(VLOOKUP('Class 1'!AC26,'Class 1'!T$112:W$116,4,FALSE),0)</f>
        <v>0</v>
      </c>
      <c r="AF26" s="117">
        <f t="shared" ref="AF26:AF31" si="18">_xlfn.IFNA(VLOOKUP(AE26,B$6:E$35,4,FALSE),0)</f>
        <v>0</v>
      </c>
      <c r="AG26" s="119"/>
      <c r="AH26" s="137"/>
      <c r="AJ26" s="23">
        <v>21</v>
      </c>
      <c r="AK26" s="24">
        <v>1</v>
      </c>
      <c r="AL26" s="25">
        <f>_xlfn.IFNA(VLOOKUP(AK26,K$134:N$138,4,FALSE),0)</f>
        <v>0</v>
      </c>
      <c r="AM26" s="26">
        <f t="shared" si="2"/>
        <v>0</v>
      </c>
      <c r="AN26" s="26">
        <f t="shared" si="3"/>
        <v>0</v>
      </c>
      <c r="AO26" s="27">
        <f t="shared" si="4"/>
        <v>0</v>
      </c>
    </row>
    <row r="27" spans="1:41" x14ac:dyDescent="0.35">
      <c r="A27" s="28">
        <v>22</v>
      </c>
      <c r="B27" s="51">
        <f>IF(General!$I$18=1,'Class 1'!D27,'Class 1'!C27)</f>
        <v>0</v>
      </c>
      <c r="C27" s="65"/>
      <c r="D27" s="56">
        <f>IF(General!$I$18=1,'Class 1'!A27,0)</f>
        <v>0</v>
      </c>
      <c r="E27" s="55">
        <f>IF(C27&lt;&gt;0,VLOOKUP(C27,General!$A$15:$C$514,2,FALSE),0)</f>
        <v>0</v>
      </c>
      <c r="F27" s="55">
        <f>IF(C27&lt;&gt;0,VLOOKUP(C27,General!$A$15:$C$514,3,FALSE),0)</f>
        <v>0</v>
      </c>
      <c r="G27" s="62"/>
      <c r="H27" s="29">
        <f t="shared" si="16"/>
        <v>0</v>
      </c>
      <c r="K27" s="122"/>
      <c r="L27" s="148">
        <v>6</v>
      </c>
      <c r="M27" s="148">
        <f>Q27</f>
        <v>0</v>
      </c>
      <c r="N27" s="149">
        <f t="shared" ref="N27:N31" si="19">VLOOKUP(L27,$A$6:$E$35,2,FALSE)</f>
        <v>0</v>
      </c>
      <c r="O27" s="123">
        <f t="shared" ref="O27:O31" si="20">VLOOKUP(N27,$B$6:$E$35,4,FALSE)</f>
        <v>0</v>
      </c>
      <c r="P27" s="125"/>
      <c r="Q27" s="126"/>
      <c r="R27" s="150">
        <f t="shared" si="17"/>
        <v>0</v>
      </c>
      <c r="S27" s="21"/>
      <c r="AA27" s="84"/>
      <c r="AB27" s="84"/>
      <c r="AC27" s="21">
        <v>2</v>
      </c>
      <c r="AD27" s="33">
        <f t="shared" ref="AD27:AD31" si="21">AH27</f>
        <v>0</v>
      </c>
      <c r="AE27" s="138">
        <f>_xlfn.IFNA(VLOOKUP('Class 1'!AC27,'Class 1'!T$112:W$116,4,FALSE),0)</f>
        <v>0</v>
      </c>
      <c r="AF27" s="123">
        <f t="shared" si="18"/>
        <v>0</v>
      </c>
      <c r="AG27" s="125"/>
      <c r="AH27" s="139"/>
      <c r="AJ27" s="23">
        <v>22</v>
      </c>
      <c r="AK27" s="24">
        <v>2</v>
      </c>
      <c r="AL27" s="25">
        <f>_xlfn.IFNA(VLOOKUP(AK27,K$134:N$138,4,FALSE),0)</f>
        <v>0</v>
      </c>
      <c r="AM27" s="26">
        <f t="shared" si="2"/>
        <v>0</v>
      </c>
      <c r="AN27" s="26">
        <f t="shared" si="3"/>
        <v>0</v>
      </c>
      <c r="AO27" s="27">
        <f t="shared" si="4"/>
        <v>0</v>
      </c>
    </row>
    <row r="28" spans="1:41" x14ac:dyDescent="0.35">
      <c r="A28" s="28">
        <v>23</v>
      </c>
      <c r="B28" s="51">
        <f>IF(General!$I$18=1,'Class 1'!D28,'Class 1'!C28)</f>
        <v>0</v>
      </c>
      <c r="C28" s="65"/>
      <c r="D28" s="56">
        <f>IF(General!$I$18=1,'Class 1'!A28,0)</f>
        <v>0</v>
      </c>
      <c r="E28" s="55">
        <f>IF(C28&lt;&gt;0,VLOOKUP(C28,General!$A$15:$C$514,2,FALSE),0)</f>
        <v>0</v>
      </c>
      <c r="F28" s="55">
        <f>IF(C28&lt;&gt;0,VLOOKUP(C28,General!$A$15:$C$514,3,FALSE),0)</f>
        <v>0</v>
      </c>
      <c r="G28" s="62"/>
      <c r="H28" s="29">
        <f t="shared" si="16"/>
        <v>0</v>
      </c>
      <c r="K28" s="151" t="s">
        <v>43</v>
      </c>
      <c r="L28" s="148">
        <v>15</v>
      </c>
      <c r="M28" s="148">
        <f>Q28</f>
        <v>0</v>
      </c>
      <c r="N28" s="149">
        <f t="shared" si="19"/>
        <v>0</v>
      </c>
      <c r="O28" s="123">
        <f t="shared" si="20"/>
        <v>0</v>
      </c>
      <c r="P28" s="125"/>
      <c r="Q28" s="126"/>
      <c r="R28" s="150">
        <f t="shared" si="17"/>
        <v>0</v>
      </c>
      <c r="S28" s="21"/>
      <c r="AA28" s="84"/>
      <c r="AB28" s="84"/>
      <c r="AC28" s="21">
        <v>3</v>
      </c>
      <c r="AD28" s="33">
        <f t="shared" si="21"/>
        <v>0</v>
      </c>
      <c r="AE28" s="138">
        <f>_xlfn.IFNA(VLOOKUP('Class 1'!AC28,'Class 1'!T$112:W$116,4,FALSE),0)</f>
        <v>0</v>
      </c>
      <c r="AF28" s="123">
        <f t="shared" si="18"/>
        <v>0</v>
      </c>
      <c r="AG28" s="125"/>
      <c r="AH28" s="139"/>
      <c r="AJ28" s="23">
        <v>23</v>
      </c>
      <c r="AK28" s="24">
        <v>3</v>
      </c>
      <c r="AL28" s="25">
        <f>_xlfn.IFNA(VLOOKUP(AK28,K$134:N$138,4,FALSE),0)</f>
        <v>0</v>
      </c>
      <c r="AM28" s="26">
        <f t="shared" si="2"/>
        <v>0</v>
      </c>
      <c r="AN28" s="26">
        <f t="shared" si="3"/>
        <v>0</v>
      </c>
      <c r="AO28" s="27">
        <f t="shared" si="4"/>
        <v>0</v>
      </c>
    </row>
    <row r="29" spans="1:41" x14ac:dyDescent="0.35">
      <c r="A29" s="28">
        <v>24</v>
      </c>
      <c r="B29" s="51">
        <f>IF(General!$I$18=1,'Class 1'!D29,'Class 1'!C29)</f>
        <v>0</v>
      </c>
      <c r="C29" s="65"/>
      <c r="D29" s="56">
        <f>IF(General!$I$18=1,'Class 1'!A29,0)</f>
        <v>0</v>
      </c>
      <c r="E29" s="55">
        <f>IF(C29&lt;&gt;0,VLOOKUP(C29,General!$A$15:$C$514,2,FALSE),0)</f>
        <v>0</v>
      </c>
      <c r="F29" s="55">
        <f>IF(C29&lt;&gt;0,VLOOKUP(C29,General!$A$15:$C$514,3,FALSE),0)</f>
        <v>0</v>
      </c>
      <c r="G29" s="62"/>
      <c r="H29" s="29">
        <f t="shared" si="16"/>
        <v>0</v>
      </c>
      <c r="K29" s="152"/>
      <c r="L29" s="148">
        <v>16</v>
      </c>
      <c r="M29" s="148">
        <f t="shared" ref="M29:M30" si="22">Q29</f>
        <v>0</v>
      </c>
      <c r="N29" s="149">
        <f t="shared" si="19"/>
        <v>0</v>
      </c>
      <c r="O29" s="123">
        <f t="shared" si="20"/>
        <v>0</v>
      </c>
      <c r="P29" s="125"/>
      <c r="Q29" s="126"/>
      <c r="R29" s="150">
        <f t="shared" si="17"/>
        <v>0</v>
      </c>
      <c r="S29" s="21"/>
      <c r="AA29" s="84"/>
      <c r="AB29" s="84"/>
      <c r="AC29" s="21">
        <v>4</v>
      </c>
      <c r="AD29" s="33">
        <f t="shared" si="21"/>
        <v>0</v>
      </c>
      <c r="AE29" s="138">
        <f>_xlfn.IFNA(VLOOKUP('Class 1'!AC29,'Class 1'!T$112:W$116,4,FALSE),0)</f>
        <v>0</v>
      </c>
      <c r="AF29" s="123">
        <f t="shared" si="18"/>
        <v>0</v>
      </c>
      <c r="AG29" s="125"/>
      <c r="AH29" s="139"/>
      <c r="AJ29" s="23">
        <v>24</v>
      </c>
      <c r="AK29" s="24">
        <v>4</v>
      </c>
      <c r="AL29" s="25">
        <f>_xlfn.IFNA(VLOOKUP(AK29,K$134:N$138,4,FALSE),0)</f>
        <v>0</v>
      </c>
      <c r="AM29" s="26">
        <f t="shared" si="2"/>
        <v>0</v>
      </c>
      <c r="AN29" s="26">
        <f t="shared" si="3"/>
        <v>0</v>
      </c>
      <c r="AO29" s="27">
        <f t="shared" si="4"/>
        <v>0</v>
      </c>
    </row>
    <row r="30" spans="1:41" x14ac:dyDescent="0.35">
      <c r="A30" s="28">
        <v>25</v>
      </c>
      <c r="B30" s="51">
        <f>IF(General!$I$18=1,'Class 1'!D30,'Class 1'!C30)</f>
        <v>0</v>
      </c>
      <c r="C30" s="65"/>
      <c r="D30" s="56">
        <f>IF(General!$I$18=1,'Class 1'!A30,0)</f>
        <v>0</v>
      </c>
      <c r="E30" s="55">
        <f>IF(C30&lt;&gt;0,VLOOKUP(C30,General!$A$15:$C$514,2,FALSE),0)</f>
        <v>0</v>
      </c>
      <c r="F30" s="55">
        <f>IF(C30&lt;&gt;0,VLOOKUP(C30,General!$A$15:$C$514,3,FALSE),0)</f>
        <v>0</v>
      </c>
      <c r="G30" s="62"/>
      <c r="H30" s="29">
        <f t="shared" si="16"/>
        <v>0</v>
      </c>
      <c r="K30" s="152"/>
      <c r="L30" s="148">
        <v>25</v>
      </c>
      <c r="M30" s="148">
        <f t="shared" si="22"/>
        <v>0</v>
      </c>
      <c r="N30" s="149">
        <f t="shared" si="19"/>
        <v>0</v>
      </c>
      <c r="O30" s="123">
        <f t="shared" si="20"/>
        <v>0</v>
      </c>
      <c r="P30" s="125"/>
      <c r="Q30" s="126"/>
      <c r="R30" s="150">
        <f t="shared" si="17"/>
        <v>0</v>
      </c>
      <c r="S30" s="21"/>
      <c r="AA30" s="113"/>
      <c r="AB30" s="85"/>
      <c r="AC30" s="21">
        <v>1</v>
      </c>
      <c r="AD30" s="33">
        <f t="shared" si="21"/>
        <v>0</v>
      </c>
      <c r="AE30" s="138">
        <f>_xlfn.IFNA(IF(General!$I$19=1,VLOOKUP('Class 1'!AC30,'Class 1'!U$116:W$119,3,FALSE),VLOOKUP('Class 1'!AC30,'Class 1'!T$116:W$119,4,FALSE)),0)</f>
        <v>0</v>
      </c>
      <c r="AF30" s="123">
        <f t="shared" si="18"/>
        <v>0</v>
      </c>
      <c r="AG30" s="125"/>
      <c r="AH30" s="139"/>
      <c r="AJ30" s="23">
        <v>25</v>
      </c>
      <c r="AK30" s="24">
        <v>5</v>
      </c>
      <c r="AL30" s="25">
        <f>_xlfn.IFNA(VLOOKUP(AK30,K$134:N$138,4,FALSE),0)</f>
        <v>0</v>
      </c>
      <c r="AM30" s="26">
        <f t="shared" si="2"/>
        <v>0</v>
      </c>
      <c r="AN30" s="26">
        <f t="shared" si="3"/>
        <v>0</v>
      </c>
      <c r="AO30" s="27">
        <f t="shared" si="4"/>
        <v>0</v>
      </c>
    </row>
    <row r="31" spans="1:41" x14ac:dyDescent="0.35">
      <c r="A31" s="28">
        <v>26</v>
      </c>
      <c r="B31" s="51">
        <f>IF(General!$I$18=1,'Class 1'!D31,'Class 1'!C31)</f>
        <v>0</v>
      </c>
      <c r="C31" s="65"/>
      <c r="D31" s="56">
        <f>IF(General!$I$18=1,'Class 1'!A31,0)</f>
        <v>0</v>
      </c>
      <c r="E31" s="55">
        <f>IF(C31&lt;&gt;0,VLOOKUP(C31,General!$A$15:$C$514,2,FALSE),0)</f>
        <v>0</v>
      </c>
      <c r="F31" s="55">
        <f>IF(C31&lt;&gt;0,VLOOKUP(C31,General!$A$15:$C$514,3,FALSE),0)</f>
        <v>0</v>
      </c>
      <c r="G31" s="62"/>
      <c r="H31" s="29">
        <f t="shared" si="16"/>
        <v>0</v>
      </c>
      <c r="K31" s="153"/>
      <c r="L31" s="154">
        <v>26</v>
      </c>
      <c r="M31" s="154">
        <f>Q31</f>
        <v>0</v>
      </c>
      <c r="N31" s="155">
        <f t="shared" si="19"/>
        <v>0</v>
      </c>
      <c r="O31" s="131">
        <f t="shared" si="20"/>
        <v>0</v>
      </c>
      <c r="P31" s="133"/>
      <c r="Q31" s="134"/>
      <c r="R31" s="156">
        <f t="shared" si="17"/>
        <v>0</v>
      </c>
      <c r="S31" s="21"/>
      <c r="AC31" s="21">
        <v>2</v>
      </c>
      <c r="AD31" s="33">
        <f t="shared" si="21"/>
        <v>0</v>
      </c>
      <c r="AE31" s="140">
        <f>_xlfn.IFNA(IF(General!$I$19=1,VLOOKUP('Class 1'!AC31,'Class 1'!U$116:W$119,3,FALSE),VLOOKUP('Class 1'!AC31,'Class 1'!T$116:W$119,4,FALSE)),0)</f>
        <v>0</v>
      </c>
      <c r="AF31" s="131">
        <f t="shared" si="18"/>
        <v>0</v>
      </c>
      <c r="AG31" s="133"/>
      <c r="AH31" s="141"/>
      <c r="AJ31" s="23">
        <v>26</v>
      </c>
      <c r="AK31" s="24">
        <v>1</v>
      </c>
      <c r="AL31" s="25">
        <f>_xlfn.IFNA(VLOOKUP(AK31,K$139:N$143,4,FALSE),0)</f>
        <v>0</v>
      </c>
      <c r="AM31" s="26">
        <f t="shared" si="2"/>
        <v>0</v>
      </c>
      <c r="AN31" s="26">
        <f t="shared" si="3"/>
        <v>0</v>
      </c>
      <c r="AO31" s="27">
        <f t="shared" si="4"/>
        <v>0</v>
      </c>
    </row>
    <row r="32" spans="1:41" x14ac:dyDescent="0.35">
      <c r="A32" s="28">
        <v>27</v>
      </c>
      <c r="B32" s="51">
        <f>IF(General!$I$18=1,'Class 1'!D32,'Class 1'!C32)</f>
        <v>0</v>
      </c>
      <c r="C32" s="65"/>
      <c r="D32" s="56">
        <f>IF(General!$I$18=1,'Class 1'!A32,0)</f>
        <v>0</v>
      </c>
      <c r="E32" s="55">
        <f>IF(C32&lt;&gt;0,VLOOKUP(C32,General!$A$15:$C$514,2,FALSE),0)</f>
        <v>0</v>
      </c>
      <c r="F32" s="55">
        <f>IF(C32&lt;&gt;0,VLOOKUP(C32,General!$A$15:$C$514,3,FALSE),0)</f>
        <v>0</v>
      </c>
      <c r="G32" s="62"/>
      <c r="H32" s="29">
        <f t="shared" si="16"/>
        <v>0</v>
      </c>
      <c r="N32" s="21"/>
      <c r="O32" s="21"/>
      <c r="P32" s="21"/>
      <c r="Q32" s="21"/>
      <c r="R32" s="113"/>
      <c r="S32" s="21"/>
      <c r="AA32" s="113"/>
      <c r="AB32" s="85"/>
      <c r="AC32" s="21"/>
      <c r="AJ32" s="23">
        <v>27</v>
      </c>
      <c r="AK32" s="24">
        <v>2</v>
      </c>
      <c r="AL32" s="25">
        <f>_xlfn.IFNA(VLOOKUP(AK32,K$139:N$143,4,FALSE),0)</f>
        <v>0</v>
      </c>
      <c r="AM32" s="26">
        <f t="shared" si="2"/>
        <v>0</v>
      </c>
      <c r="AN32" s="26">
        <f t="shared" si="3"/>
        <v>0</v>
      </c>
      <c r="AO32" s="27">
        <f t="shared" si="4"/>
        <v>0</v>
      </c>
    </row>
    <row r="33" spans="1:41" x14ac:dyDescent="0.35">
      <c r="A33" s="28">
        <v>28</v>
      </c>
      <c r="B33" s="51">
        <f>IF(General!$I$18=1,'Class 1'!D33,'Class 1'!C33)</f>
        <v>0</v>
      </c>
      <c r="C33" s="65"/>
      <c r="D33" s="56">
        <f>IF(General!$I$18=1,'Class 1'!A33,0)</f>
        <v>0</v>
      </c>
      <c r="E33" s="55">
        <f>IF(C33&lt;&gt;0,VLOOKUP(C33,General!$A$15:$C$514,2,FALSE),0)</f>
        <v>0</v>
      </c>
      <c r="F33" s="55">
        <f>IF(C33&lt;&gt;0,VLOOKUP(C33,General!$A$15:$C$514,3,FALSE),0)</f>
        <v>0</v>
      </c>
      <c r="G33" s="62"/>
      <c r="H33" s="29">
        <f t="shared" si="16"/>
        <v>0</v>
      </c>
      <c r="N33" s="21"/>
      <c r="O33" s="9">
        <f>IF(General!$I$20=1,General!I8,0)</f>
        <v>0</v>
      </c>
      <c r="P33" s="9"/>
      <c r="Q33" s="21"/>
      <c r="R33" s="113"/>
      <c r="T33" s="21"/>
      <c r="U33" s="21"/>
      <c r="V33" s="21"/>
      <c r="W33" s="21"/>
      <c r="X33" s="9">
        <f>IF(General!$I$20=1,General!I12,0)</f>
        <v>0</v>
      </c>
      <c r="Y33" s="22"/>
      <c r="Z33" s="21"/>
      <c r="AD33" s="33"/>
      <c r="AE33" s="37"/>
      <c r="AF33" s="37"/>
      <c r="AG33" s="37"/>
      <c r="AH33" s="37"/>
      <c r="AJ33" s="23">
        <v>28</v>
      </c>
      <c r="AK33" s="24">
        <v>3</v>
      </c>
      <c r="AL33" s="25">
        <f>_xlfn.IFNA(VLOOKUP(AK33,K$139:N$143,4,FALSE),0)</f>
        <v>0</v>
      </c>
      <c r="AM33" s="26">
        <f t="shared" si="2"/>
        <v>0</v>
      </c>
      <c r="AN33" s="26">
        <f t="shared" si="3"/>
        <v>0</v>
      </c>
      <c r="AO33" s="27">
        <f t="shared" si="4"/>
        <v>0</v>
      </c>
    </row>
    <row r="34" spans="1:41" x14ac:dyDescent="0.35">
      <c r="A34" s="28">
        <v>29</v>
      </c>
      <c r="B34" s="51">
        <f>IF(General!$I$18=1,'Class 1'!D34,'Class 1'!C34)</f>
        <v>0</v>
      </c>
      <c r="C34" s="65"/>
      <c r="D34" s="56">
        <f>IF(General!$I$18=1,'Class 1'!A34,0)</f>
        <v>0</v>
      </c>
      <c r="E34" s="55">
        <f>IF(C34&lt;&gt;0,VLOOKUP(C34,General!$A$15:$C$514,2,FALSE),0)</f>
        <v>0</v>
      </c>
      <c r="F34" s="55">
        <f>IF(C34&lt;&gt;0,VLOOKUP(C34,General!$A$15:$C$514,3,FALSE),0)</f>
        <v>0</v>
      </c>
      <c r="G34" s="62"/>
      <c r="H34" s="29">
        <f t="shared" si="16"/>
        <v>0</v>
      </c>
      <c r="K34" s="30"/>
      <c r="L34" s="30"/>
      <c r="M34" s="30"/>
      <c r="N34" s="12" t="s">
        <v>3</v>
      </c>
      <c r="O34" s="31" t="s">
        <v>4</v>
      </c>
      <c r="P34" s="32" t="s">
        <v>13</v>
      </c>
      <c r="Q34" s="11" t="s">
        <v>2</v>
      </c>
      <c r="R34" s="112" t="s">
        <v>57</v>
      </c>
      <c r="T34" s="34"/>
      <c r="U34" s="34"/>
      <c r="V34" s="34"/>
      <c r="W34" s="12" t="s">
        <v>3</v>
      </c>
      <c r="X34" s="31" t="s">
        <v>4</v>
      </c>
      <c r="Y34" s="32" t="s">
        <v>13</v>
      </c>
      <c r="Z34" s="11" t="s">
        <v>2</v>
      </c>
      <c r="AA34" s="112" t="s">
        <v>57</v>
      </c>
      <c r="AD34" s="33"/>
      <c r="AE34" s="21"/>
      <c r="AF34" s="21"/>
      <c r="AG34" s="21"/>
      <c r="AH34" s="21"/>
      <c r="AJ34" s="23">
        <v>29</v>
      </c>
      <c r="AK34" s="24">
        <v>4</v>
      </c>
      <c r="AL34" s="25">
        <f>_xlfn.IFNA(VLOOKUP(AK34,K$139:N$143,4,FALSE),0)</f>
        <v>0</v>
      </c>
      <c r="AM34" s="26">
        <f t="shared" si="2"/>
        <v>0</v>
      </c>
      <c r="AN34" s="26">
        <f t="shared" si="3"/>
        <v>0</v>
      </c>
      <c r="AO34" s="27">
        <f t="shared" si="4"/>
        <v>0</v>
      </c>
    </row>
    <row r="35" spans="1:41" x14ac:dyDescent="0.35">
      <c r="A35" s="28">
        <v>30</v>
      </c>
      <c r="B35" s="51">
        <f>IF(General!$I$18=1,'Class 1'!D35,'Class 1'!C35)</f>
        <v>0</v>
      </c>
      <c r="C35" s="65"/>
      <c r="D35" s="56">
        <f>IF(General!$I$18=1,'Class 1'!A35,0)</f>
        <v>0</v>
      </c>
      <c r="E35" s="55">
        <f>IF(C35&lt;&gt;0,VLOOKUP(C35,General!$A$15:$C$514,2,FALSE),0)</f>
        <v>0</v>
      </c>
      <c r="F35" s="55">
        <f>IF(C35&lt;&gt;0,VLOOKUP(C35,General!$A$15:$C$514,3,FALSE),0)</f>
        <v>0</v>
      </c>
      <c r="G35" s="62"/>
      <c r="H35" s="29">
        <f t="shared" si="16"/>
        <v>0</v>
      </c>
      <c r="K35" s="144"/>
      <c r="L35" s="145">
        <v>2</v>
      </c>
      <c r="M35" s="145">
        <f>Q35</f>
        <v>0</v>
      </c>
      <c r="N35" s="146">
        <f>VLOOKUP(L35,$A$6:$E$35,2,FALSE)</f>
        <v>0</v>
      </c>
      <c r="O35" s="117">
        <f>VLOOKUP(N35,$B$6:$E$35,4,FALSE)</f>
        <v>0</v>
      </c>
      <c r="P35" s="119"/>
      <c r="Q35" s="120"/>
      <c r="R35" s="147">
        <f t="shared" ref="R35:R40" si="23">_xlfn.IFNA(VLOOKUP(N35,N$122:R$132,5,FALSE),0)</f>
        <v>0</v>
      </c>
      <c r="T35" s="116"/>
      <c r="U35" s="117">
        <f>Z35</f>
        <v>0</v>
      </c>
      <c r="V35" s="117">
        <v>1</v>
      </c>
      <c r="W35" s="118">
        <f>_xlfn.IFNA(VLOOKUP('Class 1'!V35,'Class 1'!K$117:N$121,4,FALSE),0)</f>
        <v>0</v>
      </c>
      <c r="X35" s="117">
        <f t="shared" ref="X35:X40" si="24">_xlfn.IFNA(VLOOKUP(W35,B$6:E$35,4,FALSE),0)</f>
        <v>0</v>
      </c>
      <c r="Y35" s="119"/>
      <c r="Z35" s="120"/>
      <c r="AA35" s="121" t="str">
        <f t="shared" ref="AA35:AA40" si="25">_xlfn.IFNA(VLOOKUP(W35,W$116:AA$119,5,FALSE),0)</f>
        <v>LL</v>
      </c>
      <c r="AD35" s="45"/>
      <c r="AJ35" s="23">
        <v>30</v>
      </c>
      <c r="AK35" s="24">
        <v>5</v>
      </c>
      <c r="AL35" s="25">
        <f>_xlfn.IFNA(VLOOKUP(AK35,K$139:N$143,4,FALSE),0)</f>
        <v>0</v>
      </c>
      <c r="AM35" s="26">
        <f t="shared" si="2"/>
        <v>0</v>
      </c>
      <c r="AN35" s="26">
        <f t="shared" si="3"/>
        <v>0</v>
      </c>
      <c r="AO35" s="27">
        <f t="shared" si="4"/>
        <v>0</v>
      </c>
    </row>
    <row r="36" spans="1:41" x14ac:dyDescent="0.35">
      <c r="A36" s="28">
        <v>31</v>
      </c>
      <c r="B36" s="51">
        <f>IF(General!$I$18=1,'Class 1'!D36,'Class 1'!C36)</f>
        <v>0</v>
      </c>
      <c r="C36" s="65"/>
      <c r="D36" s="56"/>
      <c r="E36" s="55">
        <f>IF(C36&lt;&gt;0,VLOOKUP(C36,General!$A$15:$C$514,2,FALSE),0)</f>
        <v>0</v>
      </c>
      <c r="F36" s="55">
        <f>IF(C36&lt;&gt;0,VLOOKUP(C36,General!$A$15:$C$514,3,FALSE),0)</f>
        <v>0</v>
      </c>
      <c r="G36" s="62"/>
      <c r="H36" s="29">
        <f t="shared" si="16"/>
        <v>0</v>
      </c>
      <c r="K36" s="122"/>
      <c r="L36" s="148">
        <v>9</v>
      </c>
      <c r="M36" s="148">
        <f>Q36</f>
        <v>0</v>
      </c>
      <c r="N36" s="149">
        <f t="shared" ref="N36:N40" si="26">VLOOKUP(L36,$A$6:$E$35,2,FALSE)</f>
        <v>0</v>
      </c>
      <c r="O36" s="123">
        <f t="shared" ref="O36:O40" si="27">VLOOKUP(N36,$B$6:$E$35,4,FALSE)</f>
        <v>0</v>
      </c>
      <c r="P36" s="125"/>
      <c r="Q36" s="126"/>
      <c r="R36" s="150">
        <f t="shared" si="23"/>
        <v>0</v>
      </c>
      <c r="T36" s="122"/>
      <c r="U36" s="123">
        <f>Z36</f>
        <v>0</v>
      </c>
      <c r="V36" s="123">
        <v>2</v>
      </c>
      <c r="W36" s="124">
        <f>_xlfn.IFNA(VLOOKUP('Class 1'!V36,'Class 1'!K$117:N$121,4,FALSE),0)</f>
        <v>0</v>
      </c>
      <c r="X36" s="123">
        <f t="shared" si="24"/>
        <v>0</v>
      </c>
      <c r="Y36" s="125"/>
      <c r="Z36" s="126"/>
      <c r="AA36" s="142" t="str">
        <f t="shared" si="25"/>
        <v>LL</v>
      </c>
      <c r="AD36" s="46"/>
      <c r="AJ36" s="23">
        <v>31</v>
      </c>
      <c r="AK36" s="24"/>
      <c r="AL36" s="25">
        <f t="shared" ref="AL36:AL99" si="28">IF(B36&gt;0,B36,0)</f>
        <v>0</v>
      </c>
      <c r="AM36" s="26">
        <f t="shared" ref="AM36:AO67" si="29">E36</f>
        <v>0</v>
      </c>
      <c r="AN36" s="26">
        <f t="shared" si="29"/>
        <v>0</v>
      </c>
      <c r="AO36" s="27">
        <f t="shared" si="29"/>
        <v>0</v>
      </c>
    </row>
    <row r="37" spans="1:41" x14ac:dyDescent="0.35">
      <c r="A37" s="28">
        <v>32</v>
      </c>
      <c r="B37" s="51">
        <f>IF(General!$I$18=1,'Class 1'!D37,'Class 1'!C37)</f>
        <v>0</v>
      </c>
      <c r="C37" s="65"/>
      <c r="D37" s="56"/>
      <c r="E37" s="55">
        <f>IF(C37&lt;&gt;0,VLOOKUP(C37,General!$A$15:$C$514,2,FALSE),0)</f>
        <v>0</v>
      </c>
      <c r="F37" s="55">
        <f>IF(C37&lt;&gt;0,VLOOKUP(C37,General!$A$15:$C$514,3,FALSE),0)</f>
        <v>0</v>
      </c>
      <c r="G37" s="62"/>
      <c r="H37" s="29">
        <f t="shared" si="16"/>
        <v>0</v>
      </c>
      <c r="K37" s="151" t="s">
        <v>44</v>
      </c>
      <c r="L37" s="148">
        <v>12</v>
      </c>
      <c r="M37" s="148">
        <f>Q37</f>
        <v>0</v>
      </c>
      <c r="N37" s="149">
        <f t="shared" si="26"/>
        <v>0</v>
      </c>
      <c r="O37" s="123">
        <f t="shared" si="27"/>
        <v>0</v>
      </c>
      <c r="P37" s="125"/>
      <c r="Q37" s="126"/>
      <c r="R37" s="150">
        <f t="shared" si="23"/>
        <v>0</v>
      </c>
      <c r="T37" s="128" t="s">
        <v>11</v>
      </c>
      <c r="U37" s="123">
        <f>Z37</f>
        <v>0</v>
      </c>
      <c r="V37" s="123">
        <v>3</v>
      </c>
      <c r="W37" s="124">
        <f>_xlfn.IFNA(VLOOKUP('Class 1'!V37,'Class 1'!K$117:N$121,4,FALSE),0)</f>
        <v>0</v>
      </c>
      <c r="X37" s="123">
        <f t="shared" si="24"/>
        <v>0</v>
      </c>
      <c r="Y37" s="125"/>
      <c r="Z37" s="126"/>
      <c r="AA37" s="142" t="str">
        <f t="shared" si="25"/>
        <v>LL</v>
      </c>
      <c r="AD37" s="46"/>
      <c r="AJ37" s="23">
        <v>32</v>
      </c>
      <c r="AK37" s="24"/>
      <c r="AL37" s="25">
        <f t="shared" si="28"/>
        <v>0</v>
      </c>
      <c r="AM37" s="26">
        <f t="shared" si="29"/>
        <v>0</v>
      </c>
      <c r="AN37" s="26">
        <f t="shared" si="29"/>
        <v>0</v>
      </c>
      <c r="AO37" s="27">
        <f t="shared" si="29"/>
        <v>0</v>
      </c>
    </row>
    <row r="38" spans="1:41" x14ac:dyDescent="0.35">
      <c r="A38" s="28">
        <v>33</v>
      </c>
      <c r="B38" s="51">
        <f>IF(General!$I$18=1,'Class 1'!D38,'Class 1'!C38)</f>
        <v>0</v>
      </c>
      <c r="C38" s="65"/>
      <c r="D38" s="56"/>
      <c r="E38" s="55">
        <f>IF(C38&lt;&gt;0,VLOOKUP(C38,General!$A$15:$C$514,2,FALSE),0)</f>
        <v>0</v>
      </c>
      <c r="F38" s="55">
        <f>IF(C38&lt;&gt;0,VLOOKUP(C38,General!$A$15:$C$514,3,FALSE),0)</f>
        <v>0</v>
      </c>
      <c r="G38" s="62"/>
      <c r="H38" s="29">
        <f t="shared" si="16"/>
        <v>0</v>
      </c>
      <c r="K38" s="152"/>
      <c r="L38" s="148">
        <v>19</v>
      </c>
      <c r="M38" s="148">
        <f t="shared" ref="M38:M39" si="30">Q38</f>
        <v>0</v>
      </c>
      <c r="N38" s="149">
        <f t="shared" si="26"/>
        <v>0</v>
      </c>
      <c r="O38" s="123">
        <f t="shared" si="27"/>
        <v>0</v>
      </c>
      <c r="P38" s="125"/>
      <c r="Q38" s="126"/>
      <c r="R38" s="150">
        <f t="shared" si="23"/>
        <v>0</v>
      </c>
      <c r="T38" s="129"/>
      <c r="U38" s="123">
        <f t="shared" ref="U38:U39" si="31">Z38</f>
        <v>0</v>
      </c>
      <c r="V38" s="123">
        <v>4</v>
      </c>
      <c r="W38" s="124">
        <f>_xlfn.IFNA(VLOOKUP('Class 1'!V38,'Class 1'!K$117:N$121,4,FALSE),0)</f>
        <v>0</v>
      </c>
      <c r="X38" s="123">
        <f t="shared" si="24"/>
        <v>0</v>
      </c>
      <c r="Y38" s="125"/>
      <c r="Z38" s="126"/>
      <c r="AA38" s="142" t="str">
        <f t="shared" si="25"/>
        <v>LL</v>
      </c>
      <c r="AD38" s="46"/>
      <c r="AJ38" s="23">
        <v>33</v>
      </c>
      <c r="AK38" s="24"/>
      <c r="AL38" s="25">
        <f t="shared" si="28"/>
        <v>0</v>
      </c>
      <c r="AM38" s="26">
        <f t="shared" si="29"/>
        <v>0</v>
      </c>
      <c r="AN38" s="26">
        <f t="shared" si="29"/>
        <v>0</v>
      </c>
      <c r="AO38" s="27">
        <f t="shared" si="29"/>
        <v>0</v>
      </c>
    </row>
    <row r="39" spans="1:41" x14ac:dyDescent="0.35">
      <c r="A39" s="28">
        <v>34</v>
      </c>
      <c r="B39" s="51">
        <f>IF(General!$I$18=1,'Class 1'!D39,'Class 1'!C39)</f>
        <v>0</v>
      </c>
      <c r="C39" s="65"/>
      <c r="D39" s="56"/>
      <c r="E39" s="55">
        <f>IF(C39&lt;&gt;0,VLOOKUP(C39,General!$A$15:$C$514,2,FALSE),0)</f>
        <v>0</v>
      </c>
      <c r="F39" s="55">
        <f>IF(C39&lt;&gt;0,VLOOKUP(C39,General!$A$15:$C$514,3,FALSE),0)</f>
        <v>0</v>
      </c>
      <c r="G39" s="62"/>
      <c r="H39" s="29">
        <f t="shared" si="16"/>
        <v>0</v>
      </c>
      <c r="K39" s="152"/>
      <c r="L39" s="148">
        <v>22</v>
      </c>
      <c r="M39" s="148">
        <f t="shared" si="30"/>
        <v>0</v>
      </c>
      <c r="N39" s="149">
        <f t="shared" si="26"/>
        <v>0</v>
      </c>
      <c r="O39" s="123">
        <f t="shared" si="27"/>
        <v>0</v>
      </c>
      <c r="P39" s="125"/>
      <c r="Q39" s="126"/>
      <c r="R39" s="150">
        <f t="shared" si="23"/>
        <v>0</v>
      </c>
      <c r="T39" s="129"/>
      <c r="U39" s="123">
        <f t="shared" si="31"/>
        <v>0</v>
      </c>
      <c r="V39" s="123">
        <v>5</v>
      </c>
      <c r="W39" s="124">
        <f>_xlfn.IFNA(VLOOKUP('Class 1'!V39,'Class 1'!K$117:N$121,4,FALSE),0)</f>
        <v>0</v>
      </c>
      <c r="X39" s="123">
        <f t="shared" si="24"/>
        <v>0</v>
      </c>
      <c r="Y39" s="125"/>
      <c r="Z39" s="126"/>
      <c r="AA39" s="142" t="str">
        <f t="shared" si="25"/>
        <v>LL</v>
      </c>
      <c r="AD39" s="46"/>
      <c r="AJ39" s="23">
        <v>34</v>
      </c>
      <c r="AK39" s="24"/>
      <c r="AL39" s="25">
        <f t="shared" si="28"/>
        <v>0</v>
      </c>
      <c r="AM39" s="26">
        <f t="shared" si="29"/>
        <v>0</v>
      </c>
      <c r="AN39" s="26">
        <f t="shared" si="29"/>
        <v>0</v>
      </c>
      <c r="AO39" s="27">
        <f t="shared" si="29"/>
        <v>0</v>
      </c>
    </row>
    <row r="40" spans="1:41" x14ac:dyDescent="0.35">
      <c r="A40" s="28">
        <v>35</v>
      </c>
      <c r="B40" s="51">
        <f>IF(General!$I$18=1,'Class 1'!D40,'Class 1'!C40)</f>
        <v>0</v>
      </c>
      <c r="C40" s="65"/>
      <c r="D40" s="56"/>
      <c r="E40" s="55">
        <f>IF(C40&lt;&gt;0,VLOOKUP(C40,General!$A$15:$C$514,2,FALSE),0)</f>
        <v>0</v>
      </c>
      <c r="F40" s="55">
        <f>IF(C40&lt;&gt;0,VLOOKUP(C40,General!$A$15:$C$514,3,FALSE),0)</f>
        <v>0</v>
      </c>
      <c r="G40" s="62"/>
      <c r="H40" s="29">
        <f t="shared" si="16"/>
        <v>0</v>
      </c>
      <c r="K40" s="153"/>
      <c r="L40" s="154">
        <v>29</v>
      </c>
      <c r="M40" s="154">
        <f>Q40</f>
        <v>0</v>
      </c>
      <c r="N40" s="155">
        <f t="shared" si="26"/>
        <v>0</v>
      </c>
      <c r="O40" s="131">
        <f t="shared" si="27"/>
        <v>0</v>
      </c>
      <c r="P40" s="133"/>
      <c r="Q40" s="134"/>
      <c r="R40" s="156">
        <f t="shared" si="23"/>
        <v>0</v>
      </c>
      <c r="T40" s="130"/>
      <c r="U40" s="131">
        <f>Z40</f>
        <v>0</v>
      </c>
      <c r="V40" s="131">
        <v>2</v>
      </c>
      <c r="W40" s="132">
        <f>_xlfn.IFNA(IF(General!$I$19=1,VLOOKUP('Class 1'!V40,'Class 1'!L$122:N$132,3,FALSE),VLOOKUP('Class 1'!V40,'Class 1'!K$122:N$126,4,FALSE)),0)</f>
        <v>0</v>
      </c>
      <c r="X40" s="131">
        <f t="shared" si="24"/>
        <v>0</v>
      </c>
      <c r="Y40" s="133"/>
      <c r="Z40" s="134"/>
      <c r="AA40" s="143" t="str">
        <f t="shared" si="25"/>
        <v>LL</v>
      </c>
      <c r="AD40" s="47"/>
      <c r="AJ40" s="23">
        <v>35</v>
      </c>
      <c r="AK40" s="24"/>
      <c r="AL40" s="25">
        <f t="shared" si="28"/>
        <v>0</v>
      </c>
      <c r="AM40" s="26">
        <f t="shared" si="29"/>
        <v>0</v>
      </c>
      <c r="AN40" s="26">
        <f t="shared" si="29"/>
        <v>0</v>
      </c>
      <c r="AO40" s="27">
        <f t="shared" si="29"/>
        <v>0</v>
      </c>
    </row>
    <row r="41" spans="1:41" x14ac:dyDescent="0.35">
      <c r="A41" s="28">
        <v>36</v>
      </c>
      <c r="B41" s="51">
        <f>IF(General!$I$18=1,'Class 1'!D41,'Class 1'!C41)</f>
        <v>0</v>
      </c>
      <c r="C41" s="65"/>
      <c r="D41" s="56"/>
      <c r="E41" s="55">
        <f>IF(C41&lt;&gt;0,VLOOKUP(C41,General!$A$15:$C$514,2,FALSE),0)</f>
        <v>0</v>
      </c>
      <c r="F41" s="55">
        <f>IF(C41&lt;&gt;0,VLOOKUP(C41,General!$A$15:$C$514,3,FALSE),0)</f>
        <v>0</v>
      </c>
      <c r="G41" s="62"/>
      <c r="H41" s="29">
        <f t="shared" si="16"/>
        <v>0</v>
      </c>
      <c r="AJ41" s="23">
        <v>36</v>
      </c>
      <c r="AK41" s="24"/>
      <c r="AL41" s="25">
        <f t="shared" si="28"/>
        <v>0</v>
      </c>
      <c r="AM41" s="26">
        <f t="shared" si="29"/>
        <v>0</v>
      </c>
      <c r="AN41" s="26">
        <f t="shared" si="29"/>
        <v>0</v>
      </c>
      <c r="AO41" s="27">
        <f t="shared" si="29"/>
        <v>0</v>
      </c>
    </row>
    <row r="42" spans="1:41" x14ac:dyDescent="0.35">
      <c r="A42" s="28">
        <v>37</v>
      </c>
      <c r="B42" s="51">
        <f>IF(General!$I$18=1,'Class 1'!D42,'Class 1'!C42)</f>
        <v>0</v>
      </c>
      <c r="C42" s="65"/>
      <c r="D42" s="56"/>
      <c r="E42" s="55">
        <f>IF(C42&lt;&gt;0,VLOOKUP(C42,General!$A$15:$C$514,2,FALSE),0)</f>
        <v>0</v>
      </c>
      <c r="F42" s="55">
        <f>IF(C42&lt;&gt;0,VLOOKUP(C42,General!$A$15:$C$514,3,FALSE),0)</f>
        <v>0</v>
      </c>
      <c r="G42" s="62"/>
      <c r="H42" s="29">
        <f t="shared" si="16"/>
        <v>0</v>
      </c>
      <c r="N42" s="21"/>
      <c r="O42" s="9">
        <f>IF(General!$I$20=1,General!I9,0)</f>
        <v>0</v>
      </c>
      <c r="P42" s="9"/>
      <c r="Q42" s="21"/>
      <c r="R42" s="113"/>
      <c r="AJ42" s="23">
        <v>37</v>
      </c>
      <c r="AK42" s="24"/>
      <c r="AL42" s="25">
        <f t="shared" si="28"/>
        <v>0</v>
      </c>
      <c r="AM42" s="26">
        <f t="shared" si="29"/>
        <v>0</v>
      </c>
      <c r="AN42" s="26">
        <f t="shared" si="29"/>
        <v>0</v>
      </c>
      <c r="AO42" s="27">
        <f t="shared" si="29"/>
        <v>0</v>
      </c>
    </row>
    <row r="43" spans="1:41" x14ac:dyDescent="0.35">
      <c r="A43" s="28">
        <v>38</v>
      </c>
      <c r="B43" s="51">
        <f>IF(General!$I$18=1,'Class 1'!D43,'Class 1'!C43)</f>
        <v>0</v>
      </c>
      <c r="C43" s="65"/>
      <c r="D43" s="56"/>
      <c r="E43" s="55">
        <f>IF(C43&lt;&gt;0,VLOOKUP(C43,General!$A$15:$C$514,2,FALSE),0)</f>
        <v>0</v>
      </c>
      <c r="F43" s="55">
        <f>IF(C43&lt;&gt;0,VLOOKUP(C43,General!$A$15:$C$514,3,FALSE),0)</f>
        <v>0</v>
      </c>
      <c r="G43" s="62"/>
      <c r="H43" s="29">
        <f t="shared" si="16"/>
        <v>0</v>
      </c>
      <c r="K43" s="30"/>
      <c r="L43" s="30"/>
      <c r="M43" s="30"/>
      <c r="N43" s="12" t="s">
        <v>3</v>
      </c>
      <c r="O43" s="31" t="s">
        <v>4</v>
      </c>
      <c r="P43" s="32" t="s">
        <v>13</v>
      </c>
      <c r="Q43" s="11" t="s">
        <v>2</v>
      </c>
      <c r="R43" s="112" t="s">
        <v>57</v>
      </c>
      <c r="AJ43" s="23">
        <v>38</v>
      </c>
      <c r="AK43" s="24"/>
      <c r="AL43" s="25">
        <f t="shared" si="28"/>
        <v>0</v>
      </c>
      <c r="AM43" s="26">
        <f t="shared" si="29"/>
        <v>0</v>
      </c>
      <c r="AN43" s="26">
        <f t="shared" si="29"/>
        <v>0</v>
      </c>
      <c r="AO43" s="27">
        <f t="shared" si="29"/>
        <v>0</v>
      </c>
    </row>
    <row r="44" spans="1:41" x14ac:dyDescent="0.35">
      <c r="A44" s="28">
        <v>39</v>
      </c>
      <c r="B44" s="51">
        <f>IF(General!$I$18=1,'Class 1'!D44,'Class 1'!C44)</f>
        <v>0</v>
      </c>
      <c r="C44" s="65"/>
      <c r="D44" s="56"/>
      <c r="E44" s="55">
        <f>IF(C44&lt;&gt;0,VLOOKUP(C44,General!$A$15:$C$514,2,FALSE),0)</f>
        <v>0</v>
      </c>
      <c r="F44" s="55">
        <f>IF(C44&lt;&gt;0,VLOOKUP(C44,General!$A$15:$C$514,3,FALSE),0)</f>
        <v>0</v>
      </c>
      <c r="G44" s="62"/>
      <c r="H44" s="29">
        <f t="shared" si="16"/>
        <v>0</v>
      </c>
      <c r="K44" s="144"/>
      <c r="L44" s="145">
        <v>3</v>
      </c>
      <c r="M44" s="145">
        <f>Q44</f>
        <v>0</v>
      </c>
      <c r="N44" s="146">
        <f>VLOOKUP(L44,$A$6:$E$35,2,FALSE)</f>
        <v>0</v>
      </c>
      <c r="O44" s="117">
        <f>VLOOKUP(N44,$B$6:$E$35,4,FALSE)</f>
        <v>0</v>
      </c>
      <c r="P44" s="119"/>
      <c r="Q44" s="120"/>
      <c r="R44" s="147">
        <f t="shared" ref="R44:R49" si="32">_xlfn.IFNA(VLOOKUP(N44,N$122:R$132,5,FALSE),0)</f>
        <v>0</v>
      </c>
      <c r="AJ44" s="23">
        <v>39</v>
      </c>
      <c r="AK44" s="24"/>
      <c r="AL44" s="25">
        <f t="shared" si="28"/>
        <v>0</v>
      </c>
      <c r="AM44" s="26">
        <f t="shared" si="29"/>
        <v>0</v>
      </c>
      <c r="AN44" s="26">
        <f t="shared" si="29"/>
        <v>0</v>
      </c>
      <c r="AO44" s="27">
        <f t="shared" si="29"/>
        <v>0</v>
      </c>
    </row>
    <row r="45" spans="1:41" x14ac:dyDescent="0.35">
      <c r="A45" s="28">
        <v>40</v>
      </c>
      <c r="B45" s="51">
        <f>IF(General!$I$18=1,'Class 1'!D45,'Class 1'!C45)</f>
        <v>0</v>
      </c>
      <c r="C45" s="65"/>
      <c r="D45" s="56"/>
      <c r="E45" s="55">
        <f>IF(C45&lt;&gt;0,VLOOKUP(C45,General!$A$15:$C$514,2,FALSE),0)</f>
        <v>0</v>
      </c>
      <c r="F45" s="55">
        <f>IF(C45&lt;&gt;0,VLOOKUP(C45,General!$A$15:$C$514,3,FALSE),0)</f>
        <v>0</v>
      </c>
      <c r="G45" s="62"/>
      <c r="H45" s="29">
        <f t="shared" si="16"/>
        <v>0</v>
      </c>
      <c r="K45" s="122"/>
      <c r="L45" s="148">
        <v>8</v>
      </c>
      <c r="M45" s="148">
        <f>Q45</f>
        <v>0</v>
      </c>
      <c r="N45" s="149">
        <f t="shared" ref="N45:N49" si="33">VLOOKUP(L45,$A$6:$E$35,2,FALSE)</f>
        <v>0</v>
      </c>
      <c r="O45" s="123">
        <f t="shared" ref="O45:O49" si="34">VLOOKUP(N45,$B$6:$E$35,4,FALSE)</f>
        <v>0</v>
      </c>
      <c r="P45" s="125"/>
      <c r="Q45" s="126"/>
      <c r="R45" s="150">
        <f t="shared" si="32"/>
        <v>0</v>
      </c>
      <c r="AJ45" s="23">
        <v>40</v>
      </c>
      <c r="AK45" s="24"/>
      <c r="AL45" s="25">
        <f t="shared" si="28"/>
        <v>0</v>
      </c>
      <c r="AM45" s="26">
        <f t="shared" si="29"/>
        <v>0</v>
      </c>
      <c r="AN45" s="26">
        <f t="shared" si="29"/>
        <v>0</v>
      </c>
      <c r="AO45" s="27">
        <f t="shared" si="29"/>
        <v>0</v>
      </c>
    </row>
    <row r="46" spans="1:41" x14ac:dyDescent="0.35">
      <c r="A46" s="28">
        <v>41</v>
      </c>
      <c r="B46" s="51">
        <f>IF(General!$I$18=1,'Class 1'!D46,'Class 1'!C46)</f>
        <v>0</v>
      </c>
      <c r="C46" s="65"/>
      <c r="D46" s="56"/>
      <c r="E46" s="55">
        <f>IF(C46&lt;&gt;0,VLOOKUP(C46,General!$A$15:$C$514,2,FALSE),0)</f>
        <v>0</v>
      </c>
      <c r="F46" s="55">
        <f>IF(C46&lt;&gt;0,VLOOKUP(C46,General!$A$15:$C$514,3,FALSE),0)</f>
        <v>0</v>
      </c>
      <c r="G46" s="62"/>
      <c r="H46" s="29">
        <f t="shared" si="16"/>
        <v>0</v>
      </c>
      <c r="K46" s="151" t="s">
        <v>45</v>
      </c>
      <c r="L46" s="148">
        <v>13</v>
      </c>
      <c r="M46" s="148">
        <f>Q46</f>
        <v>0</v>
      </c>
      <c r="N46" s="149">
        <f t="shared" si="33"/>
        <v>0</v>
      </c>
      <c r="O46" s="123">
        <f t="shared" si="34"/>
        <v>0</v>
      </c>
      <c r="P46" s="125"/>
      <c r="Q46" s="126"/>
      <c r="R46" s="150">
        <f t="shared" si="32"/>
        <v>0</v>
      </c>
      <c r="AJ46" s="23">
        <v>41</v>
      </c>
      <c r="AK46" s="24"/>
      <c r="AL46" s="25">
        <f t="shared" si="28"/>
        <v>0</v>
      </c>
      <c r="AM46" s="26">
        <f t="shared" si="29"/>
        <v>0</v>
      </c>
      <c r="AN46" s="26">
        <f t="shared" si="29"/>
        <v>0</v>
      </c>
      <c r="AO46" s="27">
        <f t="shared" si="29"/>
        <v>0</v>
      </c>
    </row>
    <row r="47" spans="1:41" x14ac:dyDescent="0.35">
      <c r="A47" s="28">
        <v>42</v>
      </c>
      <c r="B47" s="51">
        <f>IF(General!$I$18=1,'Class 1'!D47,'Class 1'!C47)</f>
        <v>0</v>
      </c>
      <c r="C47" s="65"/>
      <c r="D47" s="56"/>
      <c r="E47" s="55">
        <f>IF(C47&lt;&gt;0,VLOOKUP(C47,General!$A$15:$C$514,2,FALSE),0)</f>
        <v>0</v>
      </c>
      <c r="F47" s="55">
        <f>IF(C47&lt;&gt;0,VLOOKUP(C47,General!$A$15:$C$514,3,FALSE),0)</f>
        <v>0</v>
      </c>
      <c r="G47" s="62"/>
      <c r="H47" s="29">
        <f t="shared" si="16"/>
        <v>0</v>
      </c>
      <c r="K47" s="152"/>
      <c r="L47" s="148">
        <v>18</v>
      </c>
      <c r="M47" s="148">
        <f t="shared" ref="M47:M48" si="35">Q47</f>
        <v>0</v>
      </c>
      <c r="N47" s="149">
        <f t="shared" si="33"/>
        <v>0</v>
      </c>
      <c r="O47" s="123">
        <f t="shared" si="34"/>
        <v>0</v>
      </c>
      <c r="P47" s="125"/>
      <c r="Q47" s="126"/>
      <c r="R47" s="150">
        <f t="shared" si="32"/>
        <v>0</v>
      </c>
      <c r="AJ47" s="23">
        <v>42</v>
      </c>
      <c r="AK47" s="24"/>
      <c r="AL47" s="25">
        <f t="shared" si="28"/>
        <v>0</v>
      </c>
      <c r="AM47" s="26">
        <f t="shared" si="29"/>
        <v>0</v>
      </c>
      <c r="AN47" s="26">
        <f t="shared" si="29"/>
        <v>0</v>
      </c>
      <c r="AO47" s="27">
        <f t="shared" si="29"/>
        <v>0</v>
      </c>
    </row>
    <row r="48" spans="1:41" x14ac:dyDescent="0.35">
      <c r="A48" s="28">
        <v>43</v>
      </c>
      <c r="B48" s="51">
        <f>IF(General!$I$18=1,'Class 1'!D48,'Class 1'!C48)</f>
        <v>0</v>
      </c>
      <c r="C48" s="65"/>
      <c r="D48" s="56"/>
      <c r="E48" s="55">
        <f>IF(C48&lt;&gt;0,VLOOKUP(C48,General!$A$15:$C$514,2,FALSE),0)</f>
        <v>0</v>
      </c>
      <c r="F48" s="55">
        <f>IF(C48&lt;&gt;0,VLOOKUP(C48,General!$A$15:$C$514,3,FALSE),0)</f>
        <v>0</v>
      </c>
      <c r="G48" s="62"/>
      <c r="H48" s="29">
        <f t="shared" si="16"/>
        <v>0</v>
      </c>
      <c r="K48" s="152"/>
      <c r="L48" s="148">
        <v>23</v>
      </c>
      <c r="M48" s="148">
        <f t="shared" si="35"/>
        <v>0</v>
      </c>
      <c r="N48" s="149">
        <f t="shared" si="33"/>
        <v>0</v>
      </c>
      <c r="O48" s="123">
        <f t="shared" si="34"/>
        <v>0</v>
      </c>
      <c r="P48" s="125"/>
      <c r="Q48" s="126"/>
      <c r="R48" s="150">
        <f t="shared" si="32"/>
        <v>0</v>
      </c>
      <c r="AJ48" s="23">
        <v>43</v>
      </c>
      <c r="AK48" s="24"/>
      <c r="AL48" s="25">
        <f t="shared" si="28"/>
        <v>0</v>
      </c>
      <c r="AM48" s="26">
        <f t="shared" si="29"/>
        <v>0</v>
      </c>
      <c r="AN48" s="26">
        <f t="shared" si="29"/>
        <v>0</v>
      </c>
      <c r="AO48" s="27">
        <f t="shared" si="29"/>
        <v>0</v>
      </c>
    </row>
    <row r="49" spans="1:41" x14ac:dyDescent="0.35">
      <c r="A49" s="28">
        <v>44</v>
      </c>
      <c r="B49" s="51">
        <f>IF(General!$I$18=1,'Class 1'!D49,'Class 1'!C49)</f>
        <v>0</v>
      </c>
      <c r="C49" s="65"/>
      <c r="D49" s="56"/>
      <c r="E49" s="55">
        <f>IF(C49&lt;&gt;0,VLOOKUP(C49,General!$A$15:$C$514,2,FALSE),0)</f>
        <v>0</v>
      </c>
      <c r="F49" s="55">
        <f>IF(C49&lt;&gt;0,VLOOKUP(C49,General!$A$15:$C$514,3,FALSE),0)</f>
        <v>0</v>
      </c>
      <c r="G49" s="62"/>
      <c r="H49" s="29">
        <f t="shared" si="16"/>
        <v>0</v>
      </c>
      <c r="K49" s="153"/>
      <c r="L49" s="154">
        <v>28</v>
      </c>
      <c r="M49" s="154">
        <f>Q49</f>
        <v>0</v>
      </c>
      <c r="N49" s="155">
        <f t="shared" si="33"/>
        <v>0</v>
      </c>
      <c r="O49" s="131">
        <f t="shared" si="34"/>
        <v>0</v>
      </c>
      <c r="P49" s="133"/>
      <c r="Q49" s="134"/>
      <c r="R49" s="156">
        <f t="shared" si="32"/>
        <v>0</v>
      </c>
      <c r="AJ49" s="23">
        <v>44</v>
      </c>
      <c r="AK49" s="24"/>
      <c r="AL49" s="25">
        <f t="shared" si="28"/>
        <v>0</v>
      </c>
      <c r="AM49" s="26">
        <f t="shared" si="29"/>
        <v>0</v>
      </c>
      <c r="AN49" s="26">
        <f t="shared" si="29"/>
        <v>0</v>
      </c>
      <c r="AO49" s="27">
        <f t="shared" si="29"/>
        <v>0</v>
      </c>
    </row>
    <row r="50" spans="1:41" x14ac:dyDescent="0.35">
      <c r="A50" s="28">
        <v>45</v>
      </c>
      <c r="B50" s="51">
        <f>IF(General!$I$18=1,'Class 1'!D50,'Class 1'!C50)</f>
        <v>0</v>
      </c>
      <c r="C50" s="65"/>
      <c r="D50" s="56"/>
      <c r="E50" s="55">
        <f>IF(C50&lt;&gt;0,VLOOKUP(C50,General!$A$15:$C$514,2,FALSE),0)</f>
        <v>0</v>
      </c>
      <c r="F50" s="55">
        <f>IF(C50&lt;&gt;0,VLOOKUP(C50,General!$A$15:$C$514,3,FALSE),0)</f>
        <v>0</v>
      </c>
      <c r="G50" s="62"/>
      <c r="H50" s="29">
        <f t="shared" si="16"/>
        <v>0</v>
      </c>
      <c r="AJ50" s="23">
        <v>45</v>
      </c>
      <c r="AK50" s="24"/>
      <c r="AL50" s="25">
        <f t="shared" si="28"/>
        <v>0</v>
      </c>
      <c r="AM50" s="26">
        <f t="shared" si="29"/>
        <v>0</v>
      </c>
      <c r="AN50" s="26">
        <f t="shared" si="29"/>
        <v>0</v>
      </c>
      <c r="AO50" s="27">
        <f t="shared" si="29"/>
        <v>0</v>
      </c>
    </row>
    <row r="51" spans="1:41" x14ac:dyDescent="0.35">
      <c r="A51" s="28">
        <v>46</v>
      </c>
      <c r="B51" s="51">
        <f>IF(General!$I$18=1,'Class 1'!D51,'Class 1'!C51)</f>
        <v>0</v>
      </c>
      <c r="C51" s="65"/>
      <c r="D51" s="56"/>
      <c r="E51" s="55">
        <f>IF(C51&lt;&gt;0,VLOOKUP(C51,General!$A$15:$C$514,2,FALSE),0)</f>
        <v>0</v>
      </c>
      <c r="F51" s="55">
        <f>IF(C51&lt;&gt;0,VLOOKUP(C51,General!$A$15:$C$514,3,FALSE),0)</f>
        <v>0</v>
      </c>
      <c r="G51" s="62"/>
      <c r="H51" s="29">
        <f t="shared" si="16"/>
        <v>0</v>
      </c>
      <c r="AJ51" s="23">
        <v>46</v>
      </c>
      <c r="AK51" s="24"/>
      <c r="AL51" s="25">
        <f t="shared" si="28"/>
        <v>0</v>
      </c>
      <c r="AM51" s="26">
        <f t="shared" si="29"/>
        <v>0</v>
      </c>
      <c r="AN51" s="26">
        <f t="shared" si="29"/>
        <v>0</v>
      </c>
      <c r="AO51" s="27">
        <f t="shared" si="29"/>
        <v>0</v>
      </c>
    </row>
    <row r="52" spans="1:41" x14ac:dyDescent="0.35">
      <c r="A52" s="28">
        <v>47</v>
      </c>
      <c r="B52" s="51">
        <f>IF(General!$I$18=1,'Class 1'!D52,'Class 1'!C52)</f>
        <v>0</v>
      </c>
      <c r="C52" s="65"/>
      <c r="D52" s="56"/>
      <c r="E52" s="55">
        <f>IF(C52&lt;&gt;0,VLOOKUP(C52,General!$A$15:$C$514,2,FALSE),0)</f>
        <v>0</v>
      </c>
      <c r="F52" s="55">
        <f>IF(C52&lt;&gt;0,VLOOKUP(C52,General!$A$15:$C$514,3,FALSE),0)</f>
        <v>0</v>
      </c>
      <c r="G52" s="62"/>
      <c r="H52" s="29">
        <f t="shared" si="16"/>
        <v>0</v>
      </c>
      <c r="AJ52" s="23">
        <v>47</v>
      </c>
      <c r="AK52" s="24"/>
      <c r="AL52" s="25">
        <f t="shared" si="28"/>
        <v>0</v>
      </c>
      <c r="AM52" s="26">
        <f t="shared" si="29"/>
        <v>0</v>
      </c>
      <c r="AN52" s="26">
        <f t="shared" si="29"/>
        <v>0</v>
      </c>
      <c r="AO52" s="27">
        <f t="shared" si="29"/>
        <v>0</v>
      </c>
    </row>
    <row r="53" spans="1:41" x14ac:dyDescent="0.35">
      <c r="A53" s="28">
        <v>48</v>
      </c>
      <c r="B53" s="51">
        <f>IF(General!$I$18=1,'Class 1'!D53,'Class 1'!C53)</f>
        <v>0</v>
      </c>
      <c r="C53" s="65"/>
      <c r="D53" s="56"/>
      <c r="E53" s="55">
        <f>IF(C53&lt;&gt;0,VLOOKUP(C53,General!$A$15:$C$514,2,FALSE),0)</f>
        <v>0</v>
      </c>
      <c r="F53" s="55">
        <f>IF(C53&lt;&gt;0,VLOOKUP(C53,General!$A$15:$C$514,3,FALSE),0)</f>
        <v>0</v>
      </c>
      <c r="G53" s="62"/>
      <c r="H53" s="29">
        <f t="shared" si="16"/>
        <v>0</v>
      </c>
      <c r="AJ53" s="23">
        <v>48</v>
      </c>
      <c r="AK53" s="24"/>
      <c r="AL53" s="25">
        <f t="shared" si="28"/>
        <v>0</v>
      </c>
      <c r="AM53" s="26">
        <f t="shared" si="29"/>
        <v>0</v>
      </c>
      <c r="AN53" s="26">
        <f t="shared" si="29"/>
        <v>0</v>
      </c>
      <c r="AO53" s="27">
        <f t="shared" si="29"/>
        <v>0</v>
      </c>
    </row>
    <row r="54" spans="1:41" x14ac:dyDescent="0.35">
      <c r="A54" s="28">
        <v>49</v>
      </c>
      <c r="B54" s="51">
        <f>IF(General!$I$18=1,'Class 1'!D54,'Class 1'!C54)</f>
        <v>0</v>
      </c>
      <c r="C54" s="65"/>
      <c r="D54" s="56"/>
      <c r="E54" s="55">
        <f>IF(C54&lt;&gt;0,VLOOKUP(C54,General!$A$15:$C$514,2,FALSE),0)</f>
        <v>0</v>
      </c>
      <c r="F54" s="55">
        <f>IF(C54&lt;&gt;0,VLOOKUP(C54,General!$A$15:$C$514,3,FALSE),0)</f>
        <v>0</v>
      </c>
      <c r="G54" s="62"/>
      <c r="H54" s="29">
        <f t="shared" si="16"/>
        <v>0</v>
      </c>
      <c r="AJ54" s="23">
        <v>49</v>
      </c>
      <c r="AK54" s="24"/>
      <c r="AL54" s="25">
        <f t="shared" si="28"/>
        <v>0</v>
      </c>
      <c r="AM54" s="26">
        <f t="shared" si="29"/>
        <v>0</v>
      </c>
      <c r="AN54" s="26">
        <f t="shared" si="29"/>
        <v>0</v>
      </c>
      <c r="AO54" s="27">
        <f t="shared" si="29"/>
        <v>0</v>
      </c>
    </row>
    <row r="55" spans="1:41" x14ac:dyDescent="0.35">
      <c r="A55" s="28">
        <v>50</v>
      </c>
      <c r="B55" s="51">
        <f>IF(General!$I$18=1,'Class 1'!D55,'Class 1'!C55)</f>
        <v>0</v>
      </c>
      <c r="C55" s="65"/>
      <c r="D55" s="56"/>
      <c r="E55" s="55">
        <f>IF(C55&lt;&gt;0,VLOOKUP(C55,General!$A$15:$C$514,2,FALSE),0)</f>
        <v>0</v>
      </c>
      <c r="F55" s="55">
        <f>IF(C55&lt;&gt;0,VLOOKUP(C55,General!$A$15:$C$514,3,FALSE),0)</f>
        <v>0</v>
      </c>
      <c r="G55" s="62"/>
      <c r="H55" s="29">
        <f t="shared" si="16"/>
        <v>0</v>
      </c>
      <c r="AJ55" s="23">
        <v>50</v>
      </c>
      <c r="AK55" s="24"/>
      <c r="AL55" s="25">
        <f t="shared" si="28"/>
        <v>0</v>
      </c>
      <c r="AM55" s="26">
        <f t="shared" si="29"/>
        <v>0</v>
      </c>
      <c r="AN55" s="26">
        <f t="shared" si="29"/>
        <v>0</v>
      </c>
      <c r="AO55" s="27">
        <f t="shared" si="29"/>
        <v>0</v>
      </c>
    </row>
    <row r="56" spans="1:41" x14ac:dyDescent="0.35">
      <c r="A56" s="28">
        <v>51</v>
      </c>
      <c r="B56" s="51">
        <f>IF(General!$I$18=1,'Class 1'!D56,'Class 1'!C56)</f>
        <v>0</v>
      </c>
      <c r="C56" s="65"/>
      <c r="D56" s="56"/>
      <c r="E56" s="55">
        <f>IF(C56&lt;&gt;0,VLOOKUP(C56,General!$A$15:$C$514,2,FALSE),0)</f>
        <v>0</v>
      </c>
      <c r="F56" s="55">
        <f>IF(C56&lt;&gt;0,VLOOKUP(C56,General!$A$15:$C$514,3,FALSE),0)</f>
        <v>0</v>
      </c>
      <c r="G56" s="62"/>
      <c r="H56" s="29">
        <f t="shared" si="16"/>
        <v>0</v>
      </c>
      <c r="AJ56" s="23">
        <v>51</v>
      </c>
      <c r="AK56" s="24"/>
      <c r="AL56" s="25">
        <f t="shared" si="28"/>
        <v>0</v>
      </c>
      <c r="AM56" s="26">
        <f t="shared" si="29"/>
        <v>0</v>
      </c>
      <c r="AN56" s="26">
        <f t="shared" si="29"/>
        <v>0</v>
      </c>
      <c r="AO56" s="27">
        <f t="shared" si="29"/>
        <v>0</v>
      </c>
    </row>
    <row r="57" spans="1:41" x14ac:dyDescent="0.35">
      <c r="A57" s="28">
        <v>52</v>
      </c>
      <c r="B57" s="51">
        <f>IF(General!$I$18=1,'Class 1'!D57,'Class 1'!C57)</f>
        <v>0</v>
      </c>
      <c r="C57" s="65"/>
      <c r="D57" s="56"/>
      <c r="E57" s="55">
        <f>IF(C57&lt;&gt;0,VLOOKUP(C57,General!$A$15:$C$514,2,FALSE),0)</f>
        <v>0</v>
      </c>
      <c r="F57" s="55">
        <f>IF(C57&lt;&gt;0,VLOOKUP(C57,General!$A$15:$C$514,3,FALSE),0)</f>
        <v>0</v>
      </c>
      <c r="G57" s="62"/>
      <c r="H57" s="29">
        <f t="shared" si="16"/>
        <v>0</v>
      </c>
      <c r="AJ57" s="23">
        <v>52</v>
      </c>
      <c r="AK57" s="24"/>
      <c r="AL57" s="25">
        <f t="shared" si="28"/>
        <v>0</v>
      </c>
      <c r="AM57" s="26">
        <f t="shared" si="29"/>
        <v>0</v>
      </c>
      <c r="AN57" s="26">
        <f t="shared" si="29"/>
        <v>0</v>
      </c>
      <c r="AO57" s="27">
        <f t="shared" si="29"/>
        <v>0</v>
      </c>
    </row>
    <row r="58" spans="1:41" x14ac:dyDescent="0.35">
      <c r="A58" s="28">
        <v>53</v>
      </c>
      <c r="B58" s="51">
        <f>IF(General!$I$18=1,'Class 1'!D58,'Class 1'!C58)</f>
        <v>0</v>
      </c>
      <c r="C58" s="65"/>
      <c r="D58" s="56"/>
      <c r="E58" s="55">
        <f>IF(C58&lt;&gt;0,VLOOKUP(C58,General!$A$15:$C$514,2,FALSE),0)</f>
        <v>0</v>
      </c>
      <c r="F58" s="55">
        <f>IF(C58&lt;&gt;0,VLOOKUP(C58,General!$A$15:$C$514,3,FALSE),0)</f>
        <v>0</v>
      </c>
      <c r="G58" s="62"/>
      <c r="H58" s="29">
        <f t="shared" si="16"/>
        <v>0</v>
      </c>
      <c r="AJ58" s="23">
        <v>53</v>
      </c>
      <c r="AK58" s="24"/>
      <c r="AL58" s="25">
        <f t="shared" si="28"/>
        <v>0</v>
      </c>
      <c r="AM58" s="26">
        <f t="shared" si="29"/>
        <v>0</v>
      </c>
      <c r="AN58" s="26">
        <f t="shared" si="29"/>
        <v>0</v>
      </c>
      <c r="AO58" s="27">
        <f t="shared" si="29"/>
        <v>0</v>
      </c>
    </row>
    <row r="59" spans="1:41" x14ac:dyDescent="0.35">
      <c r="A59" s="28">
        <v>54</v>
      </c>
      <c r="B59" s="51">
        <f>IF(General!$I$18=1,'Class 1'!D59,'Class 1'!C59)</f>
        <v>0</v>
      </c>
      <c r="C59" s="65"/>
      <c r="D59" s="56"/>
      <c r="E59" s="55">
        <f>IF(C59&lt;&gt;0,VLOOKUP(C59,General!$A$15:$C$514,2,FALSE),0)</f>
        <v>0</v>
      </c>
      <c r="F59" s="55">
        <f>IF(C59&lt;&gt;0,VLOOKUP(C59,General!$A$15:$C$514,3,FALSE),0)</f>
        <v>0</v>
      </c>
      <c r="G59" s="62"/>
      <c r="H59" s="29">
        <f t="shared" si="16"/>
        <v>0</v>
      </c>
      <c r="AJ59" s="23">
        <v>54</v>
      </c>
      <c r="AK59" s="24"/>
      <c r="AL59" s="25">
        <f t="shared" si="28"/>
        <v>0</v>
      </c>
      <c r="AM59" s="26">
        <f t="shared" si="29"/>
        <v>0</v>
      </c>
      <c r="AN59" s="26">
        <f t="shared" si="29"/>
        <v>0</v>
      </c>
      <c r="AO59" s="27">
        <f t="shared" si="29"/>
        <v>0</v>
      </c>
    </row>
    <row r="60" spans="1:41" x14ac:dyDescent="0.35">
      <c r="A60" s="28">
        <v>55</v>
      </c>
      <c r="B60" s="51">
        <f>IF(General!$I$18=1,'Class 1'!D60,'Class 1'!C60)</f>
        <v>0</v>
      </c>
      <c r="C60" s="65"/>
      <c r="D60" s="56"/>
      <c r="E60" s="55">
        <f>IF(C60&lt;&gt;0,VLOOKUP(C60,General!$A$15:$C$514,2,FALSE),0)</f>
        <v>0</v>
      </c>
      <c r="F60" s="55">
        <f>IF(C60&lt;&gt;0,VLOOKUP(C60,General!$A$15:$C$514,3,FALSE),0)</f>
        <v>0</v>
      </c>
      <c r="G60" s="62"/>
      <c r="H60" s="29">
        <f t="shared" si="16"/>
        <v>0</v>
      </c>
      <c r="AJ60" s="23">
        <v>55</v>
      </c>
      <c r="AK60" s="24"/>
      <c r="AL60" s="25">
        <f t="shared" si="28"/>
        <v>0</v>
      </c>
      <c r="AM60" s="26">
        <f t="shared" si="29"/>
        <v>0</v>
      </c>
      <c r="AN60" s="26">
        <f t="shared" si="29"/>
        <v>0</v>
      </c>
      <c r="AO60" s="27">
        <f t="shared" si="29"/>
        <v>0</v>
      </c>
    </row>
    <row r="61" spans="1:41" x14ac:dyDescent="0.35">
      <c r="A61" s="28">
        <v>56</v>
      </c>
      <c r="B61" s="51">
        <f>IF(General!$I$18=1,'Class 1'!D61,'Class 1'!C61)</f>
        <v>0</v>
      </c>
      <c r="C61" s="65"/>
      <c r="D61" s="56"/>
      <c r="E61" s="55">
        <f>IF(C61&lt;&gt;0,VLOOKUP(C61,General!$A$15:$C$514,2,FALSE),0)</f>
        <v>0</v>
      </c>
      <c r="F61" s="55">
        <f>IF(C61&lt;&gt;0,VLOOKUP(C61,General!$A$15:$C$514,3,FALSE),0)</f>
        <v>0</v>
      </c>
      <c r="G61" s="62"/>
      <c r="H61" s="29">
        <f t="shared" si="16"/>
        <v>0</v>
      </c>
      <c r="AJ61" s="23">
        <v>56</v>
      </c>
      <c r="AK61" s="24"/>
      <c r="AL61" s="25">
        <f t="shared" si="28"/>
        <v>0</v>
      </c>
      <c r="AM61" s="26">
        <f t="shared" si="29"/>
        <v>0</v>
      </c>
      <c r="AN61" s="26">
        <f t="shared" si="29"/>
        <v>0</v>
      </c>
      <c r="AO61" s="27">
        <f t="shared" si="29"/>
        <v>0</v>
      </c>
    </row>
    <row r="62" spans="1:41" x14ac:dyDescent="0.35">
      <c r="A62" s="28">
        <v>57</v>
      </c>
      <c r="B62" s="51">
        <f>IF(General!$I$18=1,'Class 1'!D62,'Class 1'!C62)</f>
        <v>0</v>
      </c>
      <c r="C62" s="65"/>
      <c r="D62" s="56"/>
      <c r="E62" s="55">
        <f>IF(C62&lt;&gt;0,VLOOKUP(C62,General!$A$15:$C$514,2,FALSE),0)</f>
        <v>0</v>
      </c>
      <c r="F62" s="55">
        <f>IF(C62&lt;&gt;0,VLOOKUP(C62,General!$A$15:$C$514,3,FALSE),0)</f>
        <v>0</v>
      </c>
      <c r="G62" s="62"/>
      <c r="H62" s="29">
        <f t="shared" si="16"/>
        <v>0</v>
      </c>
      <c r="AJ62" s="23">
        <v>57</v>
      </c>
      <c r="AK62" s="24"/>
      <c r="AL62" s="25">
        <f t="shared" si="28"/>
        <v>0</v>
      </c>
      <c r="AM62" s="26">
        <f t="shared" si="29"/>
        <v>0</v>
      </c>
      <c r="AN62" s="26">
        <f t="shared" si="29"/>
        <v>0</v>
      </c>
      <c r="AO62" s="27">
        <f t="shared" si="29"/>
        <v>0</v>
      </c>
    </row>
    <row r="63" spans="1:41" x14ac:dyDescent="0.35">
      <c r="A63" s="28">
        <v>58</v>
      </c>
      <c r="B63" s="51">
        <f>IF(General!$I$18=1,'Class 1'!D63,'Class 1'!C63)</f>
        <v>0</v>
      </c>
      <c r="C63" s="65"/>
      <c r="D63" s="56"/>
      <c r="E63" s="55">
        <f>IF(C63&lt;&gt;0,VLOOKUP(C63,General!$A$15:$C$514,2,FALSE),0)</f>
        <v>0</v>
      </c>
      <c r="F63" s="55">
        <f>IF(C63&lt;&gt;0,VLOOKUP(C63,General!$A$15:$C$514,3,FALSE),0)</f>
        <v>0</v>
      </c>
      <c r="G63" s="62"/>
      <c r="H63" s="29">
        <f t="shared" si="16"/>
        <v>0</v>
      </c>
      <c r="AJ63" s="23">
        <v>58</v>
      </c>
      <c r="AK63" s="24"/>
      <c r="AL63" s="25">
        <f t="shared" si="28"/>
        <v>0</v>
      </c>
      <c r="AM63" s="26">
        <f t="shared" si="29"/>
        <v>0</v>
      </c>
      <c r="AN63" s="26">
        <f t="shared" si="29"/>
        <v>0</v>
      </c>
      <c r="AO63" s="27">
        <f t="shared" si="29"/>
        <v>0</v>
      </c>
    </row>
    <row r="64" spans="1:41" x14ac:dyDescent="0.35">
      <c r="A64" s="28">
        <v>59</v>
      </c>
      <c r="B64" s="51">
        <f>IF(General!$I$18=1,'Class 1'!D64,'Class 1'!C64)</f>
        <v>0</v>
      </c>
      <c r="C64" s="65"/>
      <c r="D64" s="56"/>
      <c r="E64" s="55">
        <f>IF(C64&lt;&gt;0,VLOOKUP(C64,General!$A$15:$C$514,2,FALSE),0)</f>
        <v>0</v>
      </c>
      <c r="F64" s="55">
        <f>IF(C64&lt;&gt;0,VLOOKUP(C64,General!$A$15:$C$514,3,FALSE),0)</f>
        <v>0</v>
      </c>
      <c r="G64" s="62"/>
      <c r="H64" s="29">
        <f t="shared" si="16"/>
        <v>0</v>
      </c>
      <c r="AJ64" s="23">
        <v>59</v>
      </c>
      <c r="AK64" s="24"/>
      <c r="AL64" s="25">
        <f t="shared" si="28"/>
        <v>0</v>
      </c>
      <c r="AM64" s="26">
        <f t="shared" si="29"/>
        <v>0</v>
      </c>
      <c r="AN64" s="26">
        <f t="shared" si="29"/>
        <v>0</v>
      </c>
      <c r="AO64" s="27">
        <f t="shared" si="29"/>
        <v>0</v>
      </c>
    </row>
    <row r="65" spans="1:41" x14ac:dyDescent="0.35">
      <c r="A65" s="28">
        <v>60</v>
      </c>
      <c r="B65" s="51">
        <f>IF(General!$I$18=1,'Class 1'!D65,'Class 1'!C65)</f>
        <v>0</v>
      </c>
      <c r="C65" s="65"/>
      <c r="D65" s="56"/>
      <c r="E65" s="55">
        <f>IF(C65&lt;&gt;0,VLOOKUP(C65,General!$A$15:$C$514,2,FALSE),0)</f>
        <v>0</v>
      </c>
      <c r="F65" s="55">
        <f>IF(C65&lt;&gt;0,VLOOKUP(C65,General!$A$15:$C$514,3,FALSE),0)</f>
        <v>0</v>
      </c>
      <c r="G65" s="62"/>
      <c r="H65" s="29">
        <f t="shared" si="16"/>
        <v>0</v>
      </c>
      <c r="AJ65" s="23">
        <v>60</v>
      </c>
      <c r="AK65" s="24"/>
      <c r="AL65" s="25">
        <f t="shared" si="28"/>
        <v>0</v>
      </c>
      <c r="AM65" s="26">
        <f t="shared" si="29"/>
        <v>0</v>
      </c>
      <c r="AN65" s="26">
        <f t="shared" si="29"/>
        <v>0</v>
      </c>
      <c r="AO65" s="27">
        <f t="shared" si="29"/>
        <v>0</v>
      </c>
    </row>
    <row r="66" spans="1:41" x14ac:dyDescent="0.35">
      <c r="A66" s="28">
        <v>61</v>
      </c>
      <c r="B66" s="51">
        <f>IF(General!$I$18=1,'Class 1'!D66,'Class 1'!C66)</f>
        <v>0</v>
      </c>
      <c r="C66" s="65"/>
      <c r="D66" s="56"/>
      <c r="E66" s="55">
        <f>IF(C66&lt;&gt;0,VLOOKUP(C66,General!$A$15:$C$514,2,FALSE),0)</f>
        <v>0</v>
      </c>
      <c r="F66" s="55">
        <f>IF(C66&lt;&gt;0,VLOOKUP(C66,General!$A$15:$C$514,3,FALSE),0)</f>
        <v>0</v>
      </c>
      <c r="G66" s="62"/>
      <c r="H66" s="29">
        <f t="shared" si="16"/>
        <v>0</v>
      </c>
      <c r="AJ66" s="23">
        <v>61</v>
      </c>
      <c r="AK66" s="24"/>
      <c r="AL66" s="25">
        <f t="shared" si="28"/>
        <v>0</v>
      </c>
      <c r="AM66" s="26">
        <f t="shared" si="29"/>
        <v>0</v>
      </c>
      <c r="AN66" s="26">
        <f t="shared" si="29"/>
        <v>0</v>
      </c>
      <c r="AO66" s="27">
        <f t="shared" si="29"/>
        <v>0</v>
      </c>
    </row>
    <row r="67" spans="1:41" x14ac:dyDescent="0.35">
      <c r="A67" s="28">
        <v>62</v>
      </c>
      <c r="B67" s="51">
        <f>IF(General!$I$18=1,'Class 1'!D67,'Class 1'!C67)</f>
        <v>0</v>
      </c>
      <c r="C67" s="65"/>
      <c r="D67" s="56"/>
      <c r="E67" s="55">
        <f>IF(C67&lt;&gt;0,VLOOKUP(C67,General!$A$15:$C$514,2,FALSE),0)</f>
        <v>0</v>
      </c>
      <c r="F67" s="55">
        <f>IF(C67&lt;&gt;0,VLOOKUP(C67,General!$A$15:$C$514,3,FALSE),0)</f>
        <v>0</v>
      </c>
      <c r="G67" s="62"/>
      <c r="H67" s="29">
        <f t="shared" si="16"/>
        <v>0</v>
      </c>
      <c r="AJ67" s="23">
        <v>62</v>
      </c>
      <c r="AK67" s="24"/>
      <c r="AL67" s="25">
        <f t="shared" si="28"/>
        <v>0</v>
      </c>
      <c r="AM67" s="26">
        <f t="shared" si="29"/>
        <v>0</v>
      </c>
      <c r="AN67" s="26">
        <f t="shared" si="29"/>
        <v>0</v>
      </c>
      <c r="AO67" s="27">
        <f t="shared" si="29"/>
        <v>0</v>
      </c>
    </row>
    <row r="68" spans="1:41" x14ac:dyDescent="0.35">
      <c r="A68" s="28">
        <v>63</v>
      </c>
      <c r="B68" s="51">
        <f>IF(General!$I$18=1,'Class 1'!D68,'Class 1'!C68)</f>
        <v>0</v>
      </c>
      <c r="C68" s="65"/>
      <c r="D68" s="56"/>
      <c r="E68" s="55">
        <f>IF(C68&lt;&gt;0,VLOOKUP(C68,General!$A$15:$C$514,2,FALSE),0)</f>
        <v>0</v>
      </c>
      <c r="F68" s="55">
        <f>IF(C68&lt;&gt;0,VLOOKUP(C68,General!$A$15:$C$514,3,FALSE),0)</f>
        <v>0</v>
      </c>
      <c r="G68" s="62"/>
      <c r="H68" s="29">
        <f t="shared" si="16"/>
        <v>0</v>
      </c>
      <c r="AJ68" s="23">
        <v>63</v>
      </c>
      <c r="AK68" s="24"/>
      <c r="AL68" s="25">
        <f t="shared" si="28"/>
        <v>0</v>
      </c>
      <c r="AM68" s="26">
        <f t="shared" ref="AM68:AO99" si="36">E68</f>
        <v>0</v>
      </c>
      <c r="AN68" s="26">
        <f t="shared" si="36"/>
        <v>0</v>
      </c>
      <c r="AO68" s="27">
        <f t="shared" si="36"/>
        <v>0</v>
      </c>
    </row>
    <row r="69" spans="1:41" x14ac:dyDescent="0.35">
      <c r="A69" s="28">
        <v>64</v>
      </c>
      <c r="B69" s="51">
        <f>IF(General!$I$18=1,'Class 1'!D69,'Class 1'!C69)</f>
        <v>0</v>
      </c>
      <c r="C69" s="65"/>
      <c r="D69" s="56"/>
      <c r="E69" s="55">
        <f>IF(C69&lt;&gt;0,VLOOKUP(C69,General!$A$15:$C$514,2,FALSE),0)</f>
        <v>0</v>
      </c>
      <c r="F69" s="55">
        <f>IF(C69&lt;&gt;0,VLOOKUP(C69,General!$A$15:$C$514,3,FALSE),0)</f>
        <v>0</v>
      </c>
      <c r="G69" s="62"/>
      <c r="H69" s="29">
        <f t="shared" si="16"/>
        <v>0</v>
      </c>
      <c r="AJ69" s="23">
        <v>64</v>
      </c>
      <c r="AK69" s="24"/>
      <c r="AL69" s="25">
        <f t="shared" si="28"/>
        <v>0</v>
      </c>
      <c r="AM69" s="26">
        <f t="shared" si="36"/>
        <v>0</v>
      </c>
      <c r="AN69" s="26">
        <f t="shared" si="36"/>
        <v>0</v>
      </c>
      <c r="AO69" s="27">
        <f t="shared" si="36"/>
        <v>0</v>
      </c>
    </row>
    <row r="70" spans="1:41" x14ac:dyDescent="0.35">
      <c r="A70" s="28">
        <v>65</v>
      </c>
      <c r="B70" s="51">
        <f>IF(General!$I$18=1,'Class 1'!D70,'Class 1'!C70)</f>
        <v>0</v>
      </c>
      <c r="C70" s="65"/>
      <c r="D70" s="56"/>
      <c r="E70" s="55">
        <f>IF(C70&lt;&gt;0,VLOOKUP(C70,General!$A$15:$C$514,2,FALSE),0)</f>
        <v>0</v>
      </c>
      <c r="F70" s="55">
        <f>IF(C70&lt;&gt;0,VLOOKUP(C70,General!$A$15:$C$514,3,FALSE),0)</f>
        <v>0</v>
      </c>
      <c r="G70" s="62"/>
      <c r="H70" s="29">
        <f t="shared" si="16"/>
        <v>0</v>
      </c>
      <c r="AJ70" s="23">
        <v>65</v>
      </c>
      <c r="AK70" s="24"/>
      <c r="AL70" s="25">
        <f t="shared" si="28"/>
        <v>0</v>
      </c>
      <c r="AM70" s="26">
        <f t="shared" si="36"/>
        <v>0</v>
      </c>
      <c r="AN70" s="26">
        <f t="shared" si="36"/>
        <v>0</v>
      </c>
      <c r="AO70" s="27">
        <f t="shared" si="36"/>
        <v>0</v>
      </c>
    </row>
    <row r="71" spans="1:41" x14ac:dyDescent="0.35">
      <c r="A71" s="28">
        <v>66</v>
      </c>
      <c r="B71" s="51">
        <f>IF(General!$I$18=1,'Class 1'!D71,'Class 1'!C71)</f>
        <v>0</v>
      </c>
      <c r="C71" s="65"/>
      <c r="D71" s="56"/>
      <c r="E71" s="55">
        <f>IF(C71&lt;&gt;0,VLOOKUP(C71,General!$A$15:$C$514,2,FALSE),0)</f>
        <v>0</v>
      </c>
      <c r="F71" s="55">
        <f>IF(C71&lt;&gt;0,VLOOKUP(C71,General!$A$15:$C$514,3,FALSE),0)</f>
        <v>0</v>
      </c>
      <c r="G71" s="62"/>
      <c r="H71" s="29">
        <f t="shared" si="16"/>
        <v>0</v>
      </c>
      <c r="AJ71" s="23">
        <v>66</v>
      </c>
      <c r="AK71" s="24"/>
      <c r="AL71" s="25">
        <f t="shared" si="28"/>
        <v>0</v>
      </c>
      <c r="AM71" s="26">
        <f t="shared" si="36"/>
        <v>0</v>
      </c>
      <c r="AN71" s="26">
        <f t="shared" si="36"/>
        <v>0</v>
      </c>
      <c r="AO71" s="27">
        <f t="shared" si="36"/>
        <v>0</v>
      </c>
    </row>
    <row r="72" spans="1:41" x14ac:dyDescent="0.35">
      <c r="A72" s="28">
        <v>67</v>
      </c>
      <c r="B72" s="51">
        <f>IF(General!$I$18=1,'Class 1'!D72,'Class 1'!C72)</f>
        <v>0</v>
      </c>
      <c r="C72" s="65"/>
      <c r="D72" s="56"/>
      <c r="E72" s="55">
        <f>IF(C72&lt;&gt;0,VLOOKUP(C72,General!$A$15:$C$514,2,FALSE),0)</f>
        <v>0</v>
      </c>
      <c r="F72" s="55">
        <f>IF(C72&lt;&gt;0,VLOOKUP(C72,General!$A$15:$C$514,3,FALSE),0)</f>
        <v>0</v>
      </c>
      <c r="G72" s="62"/>
      <c r="H72" s="29">
        <f t="shared" si="16"/>
        <v>0</v>
      </c>
      <c r="AJ72" s="23">
        <v>67</v>
      </c>
      <c r="AK72" s="24"/>
      <c r="AL72" s="25">
        <f t="shared" si="28"/>
        <v>0</v>
      </c>
      <c r="AM72" s="26">
        <f t="shared" si="36"/>
        <v>0</v>
      </c>
      <c r="AN72" s="26">
        <f t="shared" si="36"/>
        <v>0</v>
      </c>
      <c r="AO72" s="27">
        <f t="shared" si="36"/>
        <v>0</v>
      </c>
    </row>
    <row r="73" spans="1:41" x14ac:dyDescent="0.35">
      <c r="A73" s="28">
        <v>68</v>
      </c>
      <c r="B73" s="51">
        <f>IF(General!$I$18=1,'Class 1'!D73,'Class 1'!C73)</f>
        <v>0</v>
      </c>
      <c r="C73" s="65"/>
      <c r="D73" s="56"/>
      <c r="E73" s="55">
        <f>IF(C73&lt;&gt;0,VLOOKUP(C73,General!$A$15:$C$514,2,FALSE),0)</f>
        <v>0</v>
      </c>
      <c r="F73" s="55">
        <f>IF(C73&lt;&gt;0,VLOOKUP(C73,General!$A$15:$C$514,3,FALSE),0)</f>
        <v>0</v>
      </c>
      <c r="G73" s="62"/>
      <c r="H73" s="29">
        <f t="shared" si="16"/>
        <v>0</v>
      </c>
      <c r="AJ73" s="23">
        <v>68</v>
      </c>
      <c r="AK73" s="24"/>
      <c r="AL73" s="25">
        <f t="shared" si="28"/>
        <v>0</v>
      </c>
      <c r="AM73" s="26">
        <f t="shared" si="36"/>
        <v>0</v>
      </c>
      <c r="AN73" s="26">
        <f t="shared" si="36"/>
        <v>0</v>
      </c>
      <c r="AO73" s="27">
        <f t="shared" si="36"/>
        <v>0</v>
      </c>
    </row>
    <row r="74" spans="1:41" x14ac:dyDescent="0.35">
      <c r="A74" s="28">
        <v>69</v>
      </c>
      <c r="B74" s="51">
        <f>IF(General!$I$18=1,'Class 1'!D74,'Class 1'!C74)</f>
        <v>0</v>
      </c>
      <c r="C74" s="65"/>
      <c r="D74" s="56"/>
      <c r="E74" s="55">
        <f>IF(C74&lt;&gt;0,VLOOKUP(C74,General!$A$15:$C$514,2,FALSE),0)</f>
        <v>0</v>
      </c>
      <c r="F74" s="55">
        <f>IF(C74&lt;&gt;0,VLOOKUP(C74,General!$A$15:$C$514,3,FALSE),0)</f>
        <v>0</v>
      </c>
      <c r="G74" s="62"/>
      <c r="H74" s="29">
        <f t="shared" si="16"/>
        <v>0</v>
      </c>
      <c r="AJ74" s="23">
        <v>69</v>
      </c>
      <c r="AK74" s="24"/>
      <c r="AL74" s="25">
        <f t="shared" si="28"/>
        <v>0</v>
      </c>
      <c r="AM74" s="26">
        <f t="shared" si="36"/>
        <v>0</v>
      </c>
      <c r="AN74" s="26">
        <f t="shared" si="36"/>
        <v>0</v>
      </c>
      <c r="AO74" s="27">
        <f t="shared" si="36"/>
        <v>0</v>
      </c>
    </row>
    <row r="75" spans="1:41" x14ac:dyDescent="0.35">
      <c r="A75" s="28">
        <v>70</v>
      </c>
      <c r="B75" s="51">
        <f>IF(General!$I$18=1,'Class 1'!D75,'Class 1'!C75)</f>
        <v>0</v>
      </c>
      <c r="C75" s="65"/>
      <c r="D75" s="56"/>
      <c r="E75" s="55">
        <f>IF(C75&lt;&gt;0,VLOOKUP(C75,General!$A$15:$C$514,2,FALSE),0)</f>
        <v>0</v>
      </c>
      <c r="F75" s="55">
        <f>IF(C75&lt;&gt;0,VLOOKUP(C75,General!$A$15:$C$514,3,FALSE),0)</f>
        <v>0</v>
      </c>
      <c r="G75" s="62"/>
      <c r="H75" s="29">
        <f t="shared" si="16"/>
        <v>0</v>
      </c>
      <c r="AJ75" s="23">
        <v>70</v>
      </c>
      <c r="AK75" s="24"/>
      <c r="AL75" s="25">
        <f t="shared" si="28"/>
        <v>0</v>
      </c>
      <c r="AM75" s="26">
        <f t="shared" si="36"/>
        <v>0</v>
      </c>
      <c r="AN75" s="26">
        <f t="shared" si="36"/>
        <v>0</v>
      </c>
      <c r="AO75" s="27">
        <f t="shared" si="36"/>
        <v>0</v>
      </c>
    </row>
    <row r="76" spans="1:41" x14ac:dyDescent="0.35">
      <c r="A76" s="28">
        <v>71</v>
      </c>
      <c r="B76" s="51">
        <f>IF(General!$I$18=1,'Class 1'!D76,'Class 1'!C76)</f>
        <v>0</v>
      </c>
      <c r="C76" s="65"/>
      <c r="D76" s="56"/>
      <c r="E76" s="55">
        <f>IF(C76&lt;&gt;0,VLOOKUP(C76,General!$A$15:$C$514,2,FALSE),0)</f>
        <v>0</v>
      </c>
      <c r="F76" s="55">
        <f>IF(C76&lt;&gt;0,VLOOKUP(C76,General!$A$15:$C$514,3,FALSE),0)</f>
        <v>0</v>
      </c>
      <c r="G76" s="62"/>
      <c r="H76" s="29">
        <f t="shared" si="16"/>
        <v>0</v>
      </c>
      <c r="AJ76" s="23">
        <v>71</v>
      </c>
      <c r="AK76" s="24"/>
      <c r="AL76" s="25">
        <f t="shared" si="28"/>
        <v>0</v>
      </c>
      <c r="AM76" s="26">
        <f t="shared" si="36"/>
        <v>0</v>
      </c>
      <c r="AN76" s="26">
        <f t="shared" si="36"/>
        <v>0</v>
      </c>
      <c r="AO76" s="27">
        <f t="shared" si="36"/>
        <v>0</v>
      </c>
    </row>
    <row r="77" spans="1:41" x14ac:dyDescent="0.35">
      <c r="A77" s="28">
        <v>72</v>
      </c>
      <c r="B77" s="51">
        <f>IF(General!$I$18=1,'Class 1'!D77,'Class 1'!C77)</f>
        <v>0</v>
      </c>
      <c r="C77" s="65"/>
      <c r="D77" s="56"/>
      <c r="E77" s="55">
        <f>IF(C77&lt;&gt;0,VLOOKUP(C77,General!$A$15:$C$514,2,FALSE),0)</f>
        <v>0</v>
      </c>
      <c r="F77" s="55">
        <f>IF(C77&lt;&gt;0,VLOOKUP(C77,General!$A$15:$C$514,3,FALSE),0)</f>
        <v>0</v>
      </c>
      <c r="G77" s="62"/>
      <c r="H77" s="29">
        <f t="shared" si="16"/>
        <v>0</v>
      </c>
      <c r="AJ77" s="23">
        <v>72</v>
      </c>
      <c r="AK77" s="24"/>
      <c r="AL77" s="25">
        <f t="shared" si="28"/>
        <v>0</v>
      </c>
      <c r="AM77" s="26">
        <f t="shared" si="36"/>
        <v>0</v>
      </c>
      <c r="AN77" s="26">
        <f t="shared" si="36"/>
        <v>0</v>
      </c>
      <c r="AO77" s="27">
        <f t="shared" si="36"/>
        <v>0</v>
      </c>
    </row>
    <row r="78" spans="1:41" x14ac:dyDescent="0.35">
      <c r="A78" s="28">
        <v>73</v>
      </c>
      <c r="B78" s="51">
        <f>IF(General!$I$18=1,'Class 1'!D78,'Class 1'!C78)</f>
        <v>0</v>
      </c>
      <c r="C78" s="65"/>
      <c r="D78" s="56"/>
      <c r="E78" s="55">
        <f>IF(C78&lt;&gt;0,VLOOKUP(C78,General!$A$15:$C$514,2,FALSE),0)</f>
        <v>0</v>
      </c>
      <c r="F78" s="55">
        <f>IF(C78&lt;&gt;0,VLOOKUP(C78,General!$A$15:$C$514,3,FALSE),0)</f>
        <v>0</v>
      </c>
      <c r="G78" s="62"/>
      <c r="H78" s="29">
        <f t="shared" si="16"/>
        <v>0</v>
      </c>
      <c r="AJ78" s="23">
        <v>73</v>
      </c>
      <c r="AK78" s="24"/>
      <c r="AL78" s="25">
        <f t="shared" si="28"/>
        <v>0</v>
      </c>
      <c r="AM78" s="26">
        <f t="shared" si="36"/>
        <v>0</v>
      </c>
      <c r="AN78" s="26">
        <f t="shared" si="36"/>
        <v>0</v>
      </c>
      <c r="AO78" s="27">
        <f t="shared" si="36"/>
        <v>0</v>
      </c>
    </row>
    <row r="79" spans="1:41" x14ac:dyDescent="0.35">
      <c r="A79" s="28">
        <v>74</v>
      </c>
      <c r="B79" s="51">
        <f>IF(General!$I$18=1,'Class 1'!D79,'Class 1'!C79)</f>
        <v>0</v>
      </c>
      <c r="C79" s="65"/>
      <c r="D79" s="56"/>
      <c r="E79" s="55">
        <f>IF(C79&lt;&gt;0,VLOOKUP(C79,General!$A$15:$C$514,2,FALSE),0)</f>
        <v>0</v>
      </c>
      <c r="F79" s="55">
        <f>IF(C79&lt;&gt;0,VLOOKUP(C79,General!$A$15:$C$514,3,FALSE),0)</f>
        <v>0</v>
      </c>
      <c r="G79" s="62"/>
      <c r="H79" s="29">
        <f t="shared" si="16"/>
        <v>0</v>
      </c>
      <c r="AJ79" s="23">
        <v>74</v>
      </c>
      <c r="AK79" s="24"/>
      <c r="AL79" s="25">
        <f t="shared" si="28"/>
        <v>0</v>
      </c>
      <c r="AM79" s="26">
        <f t="shared" si="36"/>
        <v>0</v>
      </c>
      <c r="AN79" s="26">
        <f t="shared" si="36"/>
        <v>0</v>
      </c>
      <c r="AO79" s="27">
        <f t="shared" si="36"/>
        <v>0</v>
      </c>
    </row>
    <row r="80" spans="1:41" x14ac:dyDescent="0.35">
      <c r="A80" s="28">
        <v>75</v>
      </c>
      <c r="B80" s="51">
        <f>IF(General!$I$18=1,'Class 1'!D80,'Class 1'!C80)</f>
        <v>0</v>
      </c>
      <c r="C80" s="65"/>
      <c r="D80" s="56"/>
      <c r="E80" s="55">
        <f>IF(C80&lt;&gt;0,VLOOKUP(C80,General!$A$15:$C$514,2,FALSE),0)</f>
        <v>0</v>
      </c>
      <c r="F80" s="55">
        <f>IF(C80&lt;&gt;0,VLOOKUP(C80,General!$A$15:$C$514,3,FALSE),0)</f>
        <v>0</v>
      </c>
      <c r="G80" s="62"/>
      <c r="H80" s="29">
        <f t="shared" si="16"/>
        <v>0</v>
      </c>
      <c r="AJ80" s="23">
        <v>75</v>
      </c>
      <c r="AK80" s="24"/>
      <c r="AL80" s="25">
        <f t="shared" si="28"/>
        <v>0</v>
      </c>
      <c r="AM80" s="26">
        <f t="shared" si="36"/>
        <v>0</v>
      </c>
      <c r="AN80" s="26">
        <f t="shared" si="36"/>
        <v>0</v>
      </c>
      <c r="AO80" s="27">
        <f t="shared" si="36"/>
        <v>0</v>
      </c>
    </row>
    <row r="81" spans="1:41" x14ac:dyDescent="0.35">
      <c r="A81" s="28">
        <v>76</v>
      </c>
      <c r="B81" s="51">
        <f>IF(General!$I$18=1,'Class 1'!D81,'Class 1'!C81)</f>
        <v>0</v>
      </c>
      <c r="C81" s="65"/>
      <c r="D81" s="56"/>
      <c r="E81" s="55">
        <f>IF(C81&lt;&gt;0,VLOOKUP(C81,General!$A$15:$C$514,2,FALSE),0)</f>
        <v>0</v>
      </c>
      <c r="F81" s="55">
        <f>IF(C81&lt;&gt;0,VLOOKUP(C81,General!$A$15:$C$514,3,FALSE),0)</f>
        <v>0</v>
      </c>
      <c r="G81" s="62"/>
      <c r="H81" s="29">
        <f t="shared" si="16"/>
        <v>0</v>
      </c>
      <c r="AJ81" s="23">
        <v>76</v>
      </c>
      <c r="AK81" s="24"/>
      <c r="AL81" s="25">
        <f t="shared" si="28"/>
        <v>0</v>
      </c>
      <c r="AM81" s="26">
        <f t="shared" si="36"/>
        <v>0</v>
      </c>
      <c r="AN81" s="26">
        <f t="shared" si="36"/>
        <v>0</v>
      </c>
      <c r="AO81" s="27">
        <f t="shared" si="36"/>
        <v>0</v>
      </c>
    </row>
    <row r="82" spans="1:41" x14ac:dyDescent="0.35">
      <c r="A82" s="28">
        <v>77</v>
      </c>
      <c r="B82" s="51">
        <f>IF(General!$I$18=1,'Class 1'!D82,'Class 1'!C82)</f>
        <v>0</v>
      </c>
      <c r="C82" s="65"/>
      <c r="D82" s="56"/>
      <c r="E82" s="55">
        <f>IF(C82&lt;&gt;0,VLOOKUP(C82,General!$A$15:$C$514,2,FALSE),0)</f>
        <v>0</v>
      </c>
      <c r="F82" s="55">
        <f>IF(C82&lt;&gt;0,VLOOKUP(C82,General!$A$15:$C$514,3,FALSE),0)</f>
        <v>0</v>
      </c>
      <c r="G82" s="62"/>
      <c r="H82" s="29">
        <f t="shared" si="16"/>
        <v>0</v>
      </c>
      <c r="AJ82" s="23">
        <v>77</v>
      </c>
      <c r="AK82" s="24"/>
      <c r="AL82" s="25">
        <f t="shared" si="28"/>
        <v>0</v>
      </c>
      <c r="AM82" s="26">
        <f t="shared" si="36"/>
        <v>0</v>
      </c>
      <c r="AN82" s="26">
        <f t="shared" si="36"/>
        <v>0</v>
      </c>
      <c r="AO82" s="27">
        <f t="shared" si="36"/>
        <v>0</v>
      </c>
    </row>
    <row r="83" spans="1:41" x14ac:dyDescent="0.35">
      <c r="A83" s="28">
        <v>78</v>
      </c>
      <c r="B83" s="51">
        <f>IF(General!$I$18=1,'Class 1'!D83,'Class 1'!C83)</f>
        <v>0</v>
      </c>
      <c r="C83" s="65"/>
      <c r="D83" s="56"/>
      <c r="E83" s="55">
        <f>IF(C83&lt;&gt;0,VLOOKUP(C83,General!$A$15:$C$514,2,FALSE),0)</f>
        <v>0</v>
      </c>
      <c r="F83" s="55">
        <f>IF(C83&lt;&gt;0,VLOOKUP(C83,General!$A$15:$C$514,3,FALSE),0)</f>
        <v>0</v>
      </c>
      <c r="G83" s="62"/>
      <c r="H83" s="29">
        <f t="shared" si="16"/>
        <v>0</v>
      </c>
      <c r="AJ83" s="23">
        <v>78</v>
      </c>
      <c r="AK83" s="24"/>
      <c r="AL83" s="25">
        <f t="shared" si="28"/>
        <v>0</v>
      </c>
      <c r="AM83" s="26">
        <f t="shared" si="36"/>
        <v>0</v>
      </c>
      <c r="AN83" s="26">
        <f t="shared" si="36"/>
        <v>0</v>
      </c>
      <c r="AO83" s="27">
        <f t="shared" si="36"/>
        <v>0</v>
      </c>
    </row>
    <row r="84" spans="1:41" x14ac:dyDescent="0.35">
      <c r="A84" s="28">
        <v>79</v>
      </c>
      <c r="B84" s="51">
        <f>IF(General!$I$18=1,'Class 1'!D84,'Class 1'!C84)</f>
        <v>0</v>
      </c>
      <c r="C84" s="65"/>
      <c r="D84" s="56"/>
      <c r="E84" s="55">
        <f>IF(C84&lt;&gt;0,VLOOKUP(C84,General!$A$15:$C$514,2,FALSE),0)</f>
        <v>0</v>
      </c>
      <c r="F84" s="55">
        <f>IF(C84&lt;&gt;0,VLOOKUP(C84,General!$A$15:$C$514,3,FALSE),0)</f>
        <v>0</v>
      </c>
      <c r="G84" s="62"/>
      <c r="H84" s="29">
        <f t="shared" si="16"/>
        <v>0</v>
      </c>
      <c r="AJ84" s="23">
        <v>79</v>
      </c>
      <c r="AK84" s="24"/>
      <c r="AL84" s="25">
        <f t="shared" si="28"/>
        <v>0</v>
      </c>
      <c r="AM84" s="26">
        <f t="shared" si="36"/>
        <v>0</v>
      </c>
      <c r="AN84" s="26">
        <f t="shared" si="36"/>
        <v>0</v>
      </c>
      <c r="AO84" s="27">
        <f t="shared" si="36"/>
        <v>0</v>
      </c>
    </row>
    <row r="85" spans="1:41" x14ac:dyDescent="0.35">
      <c r="A85" s="28">
        <v>80</v>
      </c>
      <c r="B85" s="51">
        <f>IF(General!$I$18=1,'Class 1'!D85,'Class 1'!C85)</f>
        <v>0</v>
      </c>
      <c r="C85" s="65"/>
      <c r="D85" s="56"/>
      <c r="E85" s="55">
        <f>IF(C85&lt;&gt;0,VLOOKUP(C85,General!$A$15:$C$514,2,FALSE),0)</f>
        <v>0</v>
      </c>
      <c r="F85" s="55">
        <f>IF(C85&lt;&gt;0,VLOOKUP(C85,General!$A$15:$C$514,3,FALSE),0)</f>
        <v>0</v>
      </c>
      <c r="G85" s="62"/>
      <c r="H85" s="29">
        <f t="shared" ref="H85:H105" si="37">IF(G85&gt;0,G85-G$6,0)</f>
        <v>0</v>
      </c>
      <c r="AJ85" s="23">
        <v>80</v>
      </c>
      <c r="AK85" s="24"/>
      <c r="AL85" s="25">
        <f t="shared" si="28"/>
        <v>0</v>
      </c>
      <c r="AM85" s="26">
        <f t="shared" si="36"/>
        <v>0</v>
      </c>
      <c r="AN85" s="26">
        <f t="shared" si="36"/>
        <v>0</v>
      </c>
      <c r="AO85" s="27">
        <f t="shared" si="36"/>
        <v>0</v>
      </c>
    </row>
    <row r="86" spans="1:41" x14ac:dyDescent="0.35">
      <c r="A86" s="28">
        <v>81</v>
      </c>
      <c r="B86" s="51">
        <f>IF(General!$I$18=1,'Class 1'!D86,'Class 1'!C86)</f>
        <v>0</v>
      </c>
      <c r="C86" s="65"/>
      <c r="D86" s="56"/>
      <c r="E86" s="55">
        <f>IF(C86&lt;&gt;0,VLOOKUP(C86,General!$A$15:$C$514,2,FALSE),0)</f>
        <v>0</v>
      </c>
      <c r="F86" s="55">
        <f>IF(C86&lt;&gt;0,VLOOKUP(C86,General!$A$15:$C$514,3,FALSE),0)</f>
        <v>0</v>
      </c>
      <c r="G86" s="62"/>
      <c r="H86" s="29">
        <f t="shared" si="37"/>
        <v>0</v>
      </c>
      <c r="AJ86" s="23">
        <v>81</v>
      </c>
      <c r="AK86" s="24"/>
      <c r="AL86" s="25">
        <f t="shared" si="28"/>
        <v>0</v>
      </c>
      <c r="AM86" s="26">
        <f t="shared" si="36"/>
        <v>0</v>
      </c>
      <c r="AN86" s="26">
        <f t="shared" si="36"/>
        <v>0</v>
      </c>
      <c r="AO86" s="27">
        <f t="shared" si="36"/>
        <v>0</v>
      </c>
    </row>
    <row r="87" spans="1:41" x14ac:dyDescent="0.35">
      <c r="A87" s="28">
        <v>82</v>
      </c>
      <c r="B87" s="51">
        <f>IF(General!$I$18=1,'Class 1'!D87,'Class 1'!C87)</f>
        <v>0</v>
      </c>
      <c r="C87" s="65"/>
      <c r="D87" s="56"/>
      <c r="E87" s="55">
        <f>IF(C87&lt;&gt;0,VLOOKUP(C87,General!$A$15:$C$514,2,FALSE),0)</f>
        <v>0</v>
      </c>
      <c r="F87" s="55">
        <f>IF(C87&lt;&gt;0,VLOOKUP(C87,General!$A$15:$C$514,3,FALSE),0)</f>
        <v>0</v>
      </c>
      <c r="G87" s="62"/>
      <c r="H87" s="29">
        <f t="shared" si="37"/>
        <v>0</v>
      </c>
      <c r="AJ87" s="23">
        <v>82</v>
      </c>
      <c r="AK87" s="24"/>
      <c r="AL87" s="25">
        <f t="shared" si="28"/>
        <v>0</v>
      </c>
      <c r="AM87" s="26">
        <f t="shared" si="36"/>
        <v>0</v>
      </c>
      <c r="AN87" s="26">
        <f t="shared" si="36"/>
        <v>0</v>
      </c>
      <c r="AO87" s="27">
        <f t="shared" si="36"/>
        <v>0</v>
      </c>
    </row>
    <row r="88" spans="1:41" x14ac:dyDescent="0.35">
      <c r="A88" s="28">
        <v>83</v>
      </c>
      <c r="B88" s="51">
        <f>IF(General!$I$18=1,'Class 1'!D88,'Class 1'!C88)</f>
        <v>0</v>
      </c>
      <c r="C88" s="65"/>
      <c r="D88" s="56"/>
      <c r="E88" s="55">
        <f>IF(C88&lt;&gt;0,VLOOKUP(C88,General!$A$15:$C$514,2,FALSE),0)</f>
        <v>0</v>
      </c>
      <c r="F88" s="55">
        <f>IF(C88&lt;&gt;0,VLOOKUP(C88,General!$A$15:$C$514,3,FALSE),0)</f>
        <v>0</v>
      </c>
      <c r="G88" s="62"/>
      <c r="H88" s="29">
        <f t="shared" si="37"/>
        <v>0</v>
      </c>
      <c r="AJ88" s="23">
        <v>83</v>
      </c>
      <c r="AK88" s="24"/>
      <c r="AL88" s="25">
        <f t="shared" si="28"/>
        <v>0</v>
      </c>
      <c r="AM88" s="26">
        <f t="shared" si="36"/>
        <v>0</v>
      </c>
      <c r="AN88" s="26">
        <f t="shared" si="36"/>
        <v>0</v>
      </c>
      <c r="AO88" s="27">
        <f t="shared" si="36"/>
        <v>0</v>
      </c>
    </row>
    <row r="89" spans="1:41" x14ac:dyDescent="0.35">
      <c r="A89" s="28">
        <v>84</v>
      </c>
      <c r="B89" s="51">
        <f>IF(General!$I$18=1,'Class 1'!D89,'Class 1'!C89)</f>
        <v>0</v>
      </c>
      <c r="C89" s="65"/>
      <c r="D89" s="56"/>
      <c r="E89" s="55">
        <f>IF(C89&lt;&gt;0,VLOOKUP(C89,General!$A$15:$C$514,2,FALSE),0)</f>
        <v>0</v>
      </c>
      <c r="F89" s="55">
        <f>IF(C89&lt;&gt;0,VLOOKUP(C89,General!$A$15:$C$514,3,FALSE),0)</f>
        <v>0</v>
      </c>
      <c r="G89" s="62"/>
      <c r="H89" s="29">
        <f t="shared" si="37"/>
        <v>0</v>
      </c>
      <c r="AJ89" s="23">
        <v>84</v>
      </c>
      <c r="AK89" s="24"/>
      <c r="AL89" s="25">
        <f t="shared" si="28"/>
        <v>0</v>
      </c>
      <c r="AM89" s="26">
        <f t="shared" si="36"/>
        <v>0</v>
      </c>
      <c r="AN89" s="26">
        <f t="shared" si="36"/>
        <v>0</v>
      </c>
      <c r="AO89" s="27">
        <f t="shared" si="36"/>
        <v>0</v>
      </c>
    </row>
    <row r="90" spans="1:41" x14ac:dyDescent="0.35">
      <c r="A90" s="28">
        <v>85</v>
      </c>
      <c r="B90" s="51">
        <f>IF(General!$I$18=1,'Class 1'!D90,'Class 1'!C90)</f>
        <v>0</v>
      </c>
      <c r="C90" s="65"/>
      <c r="D90" s="56"/>
      <c r="E90" s="55">
        <f>IF(C90&lt;&gt;0,VLOOKUP(C90,General!$A$15:$C$514,2,FALSE),0)</f>
        <v>0</v>
      </c>
      <c r="F90" s="55">
        <f>IF(C90&lt;&gt;0,VLOOKUP(C90,General!$A$15:$C$514,3,FALSE),0)</f>
        <v>0</v>
      </c>
      <c r="G90" s="62"/>
      <c r="H90" s="29">
        <f t="shared" si="37"/>
        <v>0</v>
      </c>
      <c r="AJ90" s="23">
        <v>85</v>
      </c>
      <c r="AK90" s="24"/>
      <c r="AL90" s="25">
        <f t="shared" si="28"/>
        <v>0</v>
      </c>
      <c r="AM90" s="26">
        <f t="shared" si="36"/>
        <v>0</v>
      </c>
      <c r="AN90" s="26">
        <f t="shared" si="36"/>
        <v>0</v>
      </c>
      <c r="AO90" s="27">
        <f t="shared" si="36"/>
        <v>0</v>
      </c>
    </row>
    <row r="91" spans="1:41" x14ac:dyDescent="0.35">
      <c r="A91" s="28">
        <v>86</v>
      </c>
      <c r="B91" s="51">
        <f>IF(General!$I$18=1,'Class 1'!D91,'Class 1'!C91)</f>
        <v>0</v>
      </c>
      <c r="C91" s="65"/>
      <c r="D91" s="56"/>
      <c r="E91" s="55">
        <f>IF(C91&lt;&gt;0,VLOOKUP(C91,General!$A$15:$C$514,2,FALSE),0)</f>
        <v>0</v>
      </c>
      <c r="F91" s="55">
        <f>IF(C91&lt;&gt;0,VLOOKUP(C91,General!$A$15:$C$514,3,FALSE),0)</f>
        <v>0</v>
      </c>
      <c r="G91" s="62"/>
      <c r="H91" s="29">
        <f t="shared" si="37"/>
        <v>0</v>
      </c>
      <c r="AJ91" s="23">
        <v>86</v>
      </c>
      <c r="AK91" s="24"/>
      <c r="AL91" s="25">
        <f t="shared" si="28"/>
        <v>0</v>
      </c>
      <c r="AM91" s="26">
        <f t="shared" si="36"/>
        <v>0</v>
      </c>
      <c r="AN91" s="26">
        <f t="shared" si="36"/>
        <v>0</v>
      </c>
      <c r="AO91" s="27">
        <f t="shared" si="36"/>
        <v>0</v>
      </c>
    </row>
    <row r="92" spans="1:41" x14ac:dyDescent="0.35">
      <c r="A92" s="28">
        <v>87</v>
      </c>
      <c r="B92" s="51">
        <f>IF(General!$I$18=1,'Class 1'!D92,'Class 1'!C92)</f>
        <v>0</v>
      </c>
      <c r="C92" s="65"/>
      <c r="D92" s="56"/>
      <c r="E92" s="55">
        <f>IF(C92&lt;&gt;0,VLOOKUP(C92,General!$A$15:$C$514,2,FALSE),0)</f>
        <v>0</v>
      </c>
      <c r="F92" s="55">
        <f>IF(C92&lt;&gt;0,VLOOKUP(C92,General!$A$15:$C$514,3,FALSE),0)</f>
        <v>0</v>
      </c>
      <c r="G92" s="62"/>
      <c r="H92" s="29">
        <f t="shared" si="37"/>
        <v>0</v>
      </c>
      <c r="AJ92" s="23">
        <v>87</v>
      </c>
      <c r="AK92" s="24"/>
      <c r="AL92" s="25">
        <f t="shared" si="28"/>
        <v>0</v>
      </c>
      <c r="AM92" s="26">
        <f t="shared" si="36"/>
        <v>0</v>
      </c>
      <c r="AN92" s="26">
        <f t="shared" si="36"/>
        <v>0</v>
      </c>
      <c r="AO92" s="27">
        <f t="shared" si="36"/>
        <v>0</v>
      </c>
    </row>
    <row r="93" spans="1:41" x14ac:dyDescent="0.35">
      <c r="A93" s="28">
        <v>88</v>
      </c>
      <c r="B93" s="51">
        <f>IF(General!$I$18=1,'Class 1'!D93,'Class 1'!C93)</f>
        <v>0</v>
      </c>
      <c r="C93" s="65"/>
      <c r="D93" s="56"/>
      <c r="E93" s="55">
        <f>IF(C93&lt;&gt;0,VLOOKUP(C93,General!$A$15:$C$514,2,FALSE),0)</f>
        <v>0</v>
      </c>
      <c r="F93" s="55">
        <f>IF(C93&lt;&gt;0,VLOOKUP(C93,General!$A$15:$C$514,3,FALSE),0)</f>
        <v>0</v>
      </c>
      <c r="G93" s="62"/>
      <c r="H93" s="29">
        <f t="shared" si="37"/>
        <v>0</v>
      </c>
      <c r="AJ93" s="23">
        <v>88</v>
      </c>
      <c r="AK93" s="24"/>
      <c r="AL93" s="25">
        <f t="shared" si="28"/>
        <v>0</v>
      </c>
      <c r="AM93" s="26">
        <f t="shared" si="36"/>
        <v>0</v>
      </c>
      <c r="AN93" s="26">
        <f t="shared" si="36"/>
        <v>0</v>
      </c>
      <c r="AO93" s="27">
        <f t="shared" si="36"/>
        <v>0</v>
      </c>
    </row>
    <row r="94" spans="1:41" x14ac:dyDescent="0.35">
      <c r="A94" s="28">
        <v>89</v>
      </c>
      <c r="B94" s="51">
        <f>IF(General!$I$18=1,'Class 1'!D94,'Class 1'!C94)</f>
        <v>0</v>
      </c>
      <c r="C94" s="65"/>
      <c r="D94" s="56"/>
      <c r="E94" s="55">
        <f>IF(C94&lt;&gt;0,VLOOKUP(C94,General!$A$15:$C$514,2,FALSE),0)</f>
        <v>0</v>
      </c>
      <c r="F94" s="55">
        <f>IF(C94&lt;&gt;0,VLOOKUP(C94,General!$A$15:$C$514,3,FALSE),0)</f>
        <v>0</v>
      </c>
      <c r="G94" s="62"/>
      <c r="H94" s="29">
        <f t="shared" si="37"/>
        <v>0</v>
      </c>
      <c r="AJ94" s="23">
        <v>89</v>
      </c>
      <c r="AK94" s="24"/>
      <c r="AL94" s="25">
        <f t="shared" si="28"/>
        <v>0</v>
      </c>
      <c r="AM94" s="26">
        <f t="shared" si="36"/>
        <v>0</v>
      </c>
      <c r="AN94" s="26">
        <f t="shared" si="36"/>
        <v>0</v>
      </c>
      <c r="AO94" s="27">
        <f t="shared" si="36"/>
        <v>0</v>
      </c>
    </row>
    <row r="95" spans="1:41" x14ac:dyDescent="0.35">
      <c r="A95" s="28">
        <v>90</v>
      </c>
      <c r="B95" s="51">
        <f>IF(General!$I$18=1,'Class 1'!D95,'Class 1'!C95)</f>
        <v>0</v>
      </c>
      <c r="C95" s="65"/>
      <c r="D95" s="56"/>
      <c r="E95" s="55">
        <f>IF(C95&lt;&gt;0,VLOOKUP(C95,General!$A$15:$C$514,2,FALSE),0)</f>
        <v>0</v>
      </c>
      <c r="F95" s="55">
        <f>IF(C95&lt;&gt;0,VLOOKUP(C95,General!$A$15:$C$514,3,FALSE),0)</f>
        <v>0</v>
      </c>
      <c r="G95" s="62"/>
      <c r="H95" s="29">
        <f t="shared" si="37"/>
        <v>0</v>
      </c>
      <c r="AJ95" s="23">
        <v>90</v>
      </c>
      <c r="AK95" s="24"/>
      <c r="AL95" s="25">
        <f t="shared" si="28"/>
        <v>0</v>
      </c>
      <c r="AM95" s="26">
        <f t="shared" si="36"/>
        <v>0</v>
      </c>
      <c r="AN95" s="26">
        <f t="shared" si="36"/>
        <v>0</v>
      </c>
      <c r="AO95" s="27">
        <f t="shared" si="36"/>
        <v>0</v>
      </c>
    </row>
    <row r="96" spans="1:41" x14ac:dyDescent="0.35">
      <c r="A96" s="28">
        <v>91</v>
      </c>
      <c r="B96" s="51">
        <f>IF(General!$I$18=1,'Class 1'!D96,'Class 1'!C96)</f>
        <v>0</v>
      </c>
      <c r="C96" s="65"/>
      <c r="D96" s="56"/>
      <c r="E96" s="55">
        <f>IF(C96&lt;&gt;0,VLOOKUP(C96,General!$A$15:$C$514,2,FALSE),0)</f>
        <v>0</v>
      </c>
      <c r="F96" s="55">
        <f>IF(C96&lt;&gt;0,VLOOKUP(C96,General!$A$15:$C$514,3,FALSE),0)</f>
        <v>0</v>
      </c>
      <c r="G96" s="62"/>
      <c r="H96" s="29">
        <f t="shared" si="37"/>
        <v>0</v>
      </c>
      <c r="AJ96" s="23">
        <v>91</v>
      </c>
      <c r="AK96" s="24"/>
      <c r="AL96" s="25">
        <f t="shared" si="28"/>
        <v>0</v>
      </c>
      <c r="AM96" s="26">
        <f t="shared" si="36"/>
        <v>0</v>
      </c>
      <c r="AN96" s="26">
        <f t="shared" si="36"/>
        <v>0</v>
      </c>
      <c r="AO96" s="27">
        <f t="shared" si="36"/>
        <v>0</v>
      </c>
    </row>
    <row r="97" spans="1:41" x14ac:dyDescent="0.35">
      <c r="A97" s="28">
        <v>92</v>
      </c>
      <c r="B97" s="51">
        <f>IF(General!$I$18=1,'Class 1'!D97,'Class 1'!C97)</f>
        <v>0</v>
      </c>
      <c r="C97" s="65"/>
      <c r="D97" s="56"/>
      <c r="E97" s="55">
        <f>IF(C97&lt;&gt;0,VLOOKUP(C97,General!$A$15:$C$514,2,FALSE),0)</f>
        <v>0</v>
      </c>
      <c r="F97" s="55">
        <f>IF(C97&lt;&gt;0,VLOOKUP(C97,General!$A$15:$C$514,3,FALSE),0)</f>
        <v>0</v>
      </c>
      <c r="G97" s="62"/>
      <c r="H97" s="29">
        <f t="shared" si="37"/>
        <v>0</v>
      </c>
      <c r="AJ97" s="23">
        <v>92</v>
      </c>
      <c r="AK97" s="24"/>
      <c r="AL97" s="25">
        <f t="shared" si="28"/>
        <v>0</v>
      </c>
      <c r="AM97" s="26">
        <f t="shared" si="36"/>
        <v>0</v>
      </c>
      <c r="AN97" s="26">
        <f t="shared" si="36"/>
        <v>0</v>
      </c>
      <c r="AO97" s="27">
        <f t="shared" si="36"/>
        <v>0</v>
      </c>
    </row>
    <row r="98" spans="1:41" x14ac:dyDescent="0.35">
      <c r="A98" s="28">
        <v>93</v>
      </c>
      <c r="B98" s="51">
        <f>IF(General!$I$18=1,'Class 1'!D98,'Class 1'!C98)</f>
        <v>0</v>
      </c>
      <c r="C98" s="65"/>
      <c r="D98" s="56"/>
      <c r="E98" s="55">
        <f>IF(C98&lt;&gt;0,VLOOKUP(C98,General!$A$15:$C$514,2,FALSE),0)</f>
        <v>0</v>
      </c>
      <c r="F98" s="55">
        <f>IF(C98&lt;&gt;0,VLOOKUP(C98,General!$A$15:$C$514,3,FALSE),0)</f>
        <v>0</v>
      </c>
      <c r="G98" s="62"/>
      <c r="H98" s="29">
        <f t="shared" si="37"/>
        <v>0</v>
      </c>
      <c r="AJ98" s="23">
        <v>93</v>
      </c>
      <c r="AK98" s="24"/>
      <c r="AL98" s="25">
        <f t="shared" si="28"/>
        <v>0</v>
      </c>
      <c r="AM98" s="26">
        <f t="shared" si="36"/>
        <v>0</v>
      </c>
      <c r="AN98" s="26">
        <f t="shared" si="36"/>
        <v>0</v>
      </c>
      <c r="AO98" s="27">
        <f t="shared" si="36"/>
        <v>0</v>
      </c>
    </row>
    <row r="99" spans="1:41" x14ac:dyDescent="0.35">
      <c r="A99" s="28">
        <v>94</v>
      </c>
      <c r="B99" s="51">
        <f>IF(General!$I$18=1,'Class 1'!D99,'Class 1'!C99)</f>
        <v>0</v>
      </c>
      <c r="C99" s="65"/>
      <c r="D99" s="56"/>
      <c r="E99" s="55">
        <f>IF(C99&lt;&gt;0,VLOOKUP(C99,General!$A$15:$C$514,2,FALSE),0)</f>
        <v>0</v>
      </c>
      <c r="F99" s="55">
        <f>IF(C99&lt;&gt;0,VLOOKUP(C99,General!$A$15:$C$514,3,FALSE),0)</f>
        <v>0</v>
      </c>
      <c r="G99" s="62"/>
      <c r="H99" s="29">
        <f t="shared" si="37"/>
        <v>0</v>
      </c>
      <c r="AJ99" s="23">
        <v>94</v>
      </c>
      <c r="AK99" s="24"/>
      <c r="AL99" s="25">
        <f t="shared" si="28"/>
        <v>0</v>
      </c>
      <c r="AM99" s="26">
        <f t="shared" si="36"/>
        <v>0</v>
      </c>
      <c r="AN99" s="26">
        <f t="shared" si="36"/>
        <v>0</v>
      </c>
      <c r="AO99" s="27">
        <f t="shared" si="36"/>
        <v>0</v>
      </c>
    </row>
    <row r="100" spans="1:41" x14ac:dyDescent="0.35">
      <c r="A100" s="28">
        <v>95</v>
      </c>
      <c r="B100" s="51">
        <f>IF(General!$I$18=1,'Class 1'!D100,'Class 1'!C100)</f>
        <v>0</v>
      </c>
      <c r="C100" s="65"/>
      <c r="D100" s="56"/>
      <c r="E100" s="55">
        <f>IF(C100&lt;&gt;0,VLOOKUP(C100,General!$A$15:$C$514,2,FALSE),0)</f>
        <v>0</v>
      </c>
      <c r="F100" s="55">
        <f>IF(C100&lt;&gt;0,VLOOKUP(C100,General!$A$15:$C$514,3,FALSE),0)</f>
        <v>0</v>
      </c>
      <c r="G100" s="62"/>
      <c r="H100" s="29">
        <f t="shared" si="37"/>
        <v>0</v>
      </c>
      <c r="AJ100" s="23">
        <v>95</v>
      </c>
      <c r="AK100" s="24"/>
      <c r="AL100" s="25">
        <f t="shared" ref="AL100:AL105" si="38">IF(B100&gt;0,B100,0)</f>
        <v>0</v>
      </c>
      <c r="AM100" s="26">
        <f t="shared" ref="AM100:AO105" si="39">E100</f>
        <v>0</v>
      </c>
      <c r="AN100" s="26">
        <f t="shared" si="39"/>
        <v>0</v>
      </c>
      <c r="AO100" s="27">
        <f t="shared" si="39"/>
        <v>0</v>
      </c>
    </row>
    <row r="101" spans="1:41" x14ac:dyDescent="0.35">
      <c r="A101" s="28">
        <v>96</v>
      </c>
      <c r="B101" s="51">
        <f>IF(General!$I$18=1,'Class 1'!D101,'Class 1'!C101)</f>
        <v>0</v>
      </c>
      <c r="C101" s="65"/>
      <c r="D101" s="56"/>
      <c r="E101" s="55">
        <f>IF(C101&lt;&gt;0,VLOOKUP(C101,General!$A$15:$C$514,2,FALSE),0)</f>
        <v>0</v>
      </c>
      <c r="F101" s="55">
        <f>IF(C101&lt;&gt;0,VLOOKUP(C101,General!$A$15:$C$514,3,FALSE),0)</f>
        <v>0</v>
      </c>
      <c r="G101" s="62"/>
      <c r="H101" s="29">
        <f t="shared" si="37"/>
        <v>0</v>
      </c>
      <c r="AJ101" s="23">
        <v>96</v>
      </c>
      <c r="AK101" s="24"/>
      <c r="AL101" s="25">
        <f t="shared" si="38"/>
        <v>0</v>
      </c>
      <c r="AM101" s="26">
        <f t="shared" si="39"/>
        <v>0</v>
      </c>
      <c r="AN101" s="26">
        <f t="shared" si="39"/>
        <v>0</v>
      </c>
      <c r="AO101" s="27">
        <f t="shared" si="39"/>
        <v>0</v>
      </c>
    </row>
    <row r="102" spans="1:41" x14ac:dyDescent="0.35">
      <c r="A102" s="28">
        <v>97</v>
      </c>
      <c r="B102" s="51">
        <f>IF(General!$I$18=1,'Class 1'!D102,'Class 1'!C102)</f>
        <v>0</v>
      </c>
      <c r="C102" s="65"/>
      <c r="D102" s="56"/>
      <c r="E102" s="55">
        <f>IF(C102&lt;&gt;0,VLOOKUP(C102,General!$A$15:$C$514,2,FALSE),0)</f>
        <v>0</v>
      </c>
      <c r="F102" s="55">
        <f>IF(C102&lt;&gt;0,VLOOKUP(C102,General!$A$15:$C$514,3,FALSE),0)</f>
        <v>0</v>
      </c>
      <c r="G102" s="62"/>
      <c r="H102" s="29">
        <f t="shared" si="37"/>
        <v>0</v>
      </c>
      <c r="AJ102" s="23">
        <v>97</v>
      </c>
      <c r="AK102" s="24"/>
      <c r="AL102" s="25">
        <f t="shared" si="38"/>
        <v>0</v>
      </c>
      <c r="AM102" s="26">
        <f t="shared" si="39"/>
        <v>0</v>
      </c>
      <c r="AN102" s="26">
        <f t="shared" si="39"/>
        <v>0</v>
      </c>
      <c r="AO102" s="27">
        <f t="shared" si="39"/>
        <v>0</v>
      </c>
    </row>
    <row r="103" spans="1:41" x14ac:dyDescent="0.35">
      <c r="A103" s="28">
        <v>98</v>
      </c>
      <c r="B103" s="51">
        <f>IF(General!$I$18=1,'Class 1'!D103,'Class 1'!C103)</f>
        <v>0</v>
      </c>
      <c r="C103" s="65"/>
      <c r="D103" s="56"/>
      <c r="E103" s="55">
        <f>IF(C103&lt;&gt;0,VLOOKUP(C103,General!$A$15:$C$514,2,FALSE),0)</f>
        <v>0</v>
      </c>
      <c r="F103" s="55">
        <f>IF(C103&lt;&gt;0,VLOOKUP(C103,General!$A$15:$C$514,3,FALSE),0)</f>
        <v>0</v>
      </c>
      <c r="G103" s="62"/>
      <c r="H103" s="29">
        <f t="shared" si="37"/>
        <v>0</v>
      </c>
      <c r="AJ103" s="23">
        <v>98</v>
      </c>
      <c r="AK103" s="24"/>
      <c r="AL103" s="25">
        <f t="shared" si="38"/>
        <v>0</v>
      </c>
      <c r="AM103" s="26">
        <f t="shared" si="39"/>
        <v>0</v>
      </c>
      <c r="AN103" s="26">
        <f t="shared" si="39"/>
        <v>0</v>
      </c>
      <c r="AO103" s="27">
        <f t="shared" si="39"/>
        <v>0</v>
      </c>
    </row>
    <row r="104" spans="1:41" x14ac:dyDescent="0.35">
      <c r="A104" s="28">
        <v>99</v>
      </c>
      <c r="B104" s="51">
        <f>IF(General!$I$18=1,'Class 1'!D104,'Class 1'!C104)</f>
        <v>0</v>
      </c>
      <c r="C104" s="65"/>
      <c r="D104" s="56"/>
      <c r="E104" s="55">
        <f>IF(C104&lt;&gt;0,VLOOKUP(C104,General!$A$15:$C$514,2,FALSE),0)</f>
        <v>0</v>
      </c>
      <c r="F104" s="55">
        <f>IF(C104&lt;&gt;0,VLOOKUP(C104,General!$A$15:$C$514,3,FALSE),0)</f>
        <v>0</v>
      </c>
      <c r="G104" s="62"/>
      <c r="H104" s="29">
        <f t="shared" si="37"/>
        <v>0</v>
      </c>
      <c r="AJ104" s="23">
        <v>99</v>
      </c>
      <c r="AK104" s="24"/>
      <c r="AL104" s="25">
        <f t="shared" si="38"/>
        <v>0</v>
      </c>
      <c r="AM104" s="26">
        <f t="shared" si="39"/>
        <v>0</v>
      </c>
      <c r="AN104" s="26">
        <f t="shared" si="39"/>
        <v>0</v>
      </c>
      <c r="AO104" s="27">
        <f t="shared" si="39"/>
        <v>0</v>
      </c>
    </row>
    <row r="105" spans="1:41" x14ac:dyDescent="0.35">
      <c r="A105" s="40">
        <v>100</v>
      </c>
      <c r="B105" s="52">
        <f>IF(General!$I$18=1,'Class 1'!D105,'Class 1'!C105)</f>
        <v>0</v>
      </c>
      <c r="C105" s="66"/>
      <c r="D105" s="57"/>
      <c r="E105" s="55">
        <f>IF(C105&lt;&gt;0,VLOOKUP(C105,General!$A$15:$C$514,2,FALSE),0)</f>
        <v>0</v>
      </c>
      <c r="F105" s="55">
        <f>IF(C105&lt;&gt;0,VLOOKUP(C105,General!$A$15:$C$514,3,FALSE),0)</f>
        <v>0</v>
      </c>
      <c r="G105" s="63"/>
      <c r="H105" s="29">
        <f t="shared" si="37"/>
        <v>0</v>
      </c>
      <c r="AJ105" s="41">
        <v>100</v>
      </c>
      <c r="AK105" s="42"/>
      <c r="AL105" s="43">
        <f t="shared" si="38"/>
        <v>0</v>
      </c>
      <c r="AM105" s="44">
        <f t="shared" si="39"/>
        <v>0</v>
      </c>
      <c r="AN105" s="44">
        <f t="shared" si="39"/>
        <v>0</v>
      </c>
      <c r="AO105" s="27">
        <f t="shared" si="39"/>
        <v>0</v>
      </c>
    </row>
    <row r="106" spans="1:41" x14ac:dyDescent="0.35">
      <c r="C106" s="1">
        <f>COUNTIF(C6:C105,"&gt;0")</f>
        <v>0</v>
      </c>
    </row>
    <row r="110" spans="1:41" x14ac:dyDescent="0.35">
      <c r="K110" s="182" t="s">
        <v>49</v>
      </c>
      <c r="L110" s="182" t="s">
        <v>63</v>
      </c>
      <c r="M110" s="48"/>
      <c r="N110" s="48"/>
      <c r="O110" s="48" t="s">
        <v>62</v>
      </c>
      <c r="P110" s="48"/>
      <c r="Q110" s="48"/>
      <c r="T110" s="182" t="s">
        <v>49</v>
      </c>
      <c r="U110" s="182" t="s">
        <v>50</v>
      </c>
      <c r="V110" s="48"/>
      <c r="W110" s="48"/>
      <c r="X110" s="48" t="s">
        <v>58</v>
      </c>
      <c r="Y110" s="48"/>
      <c r="Z110" s="48"/>
    </row>
    <row r="111" spans="1:41" x14ac:dyDescent="0.35">
      <c r="K111" s="182"/>
      <c r="L111" s="182"/>
      <c r="M111" s="48" t="s">
        <v>53</v>
      </c>
      <c r="N111" s="48" t="s">
        <v>3</v>
      </c>
      <c r="O111" s="48" t="s">
        <v>4</v>
      </c>
      <c r="P111" s="48" t="s">
        <v>54</v>
      </c>
      <c r="Q111" s="48" t="s">
        <v>55</v>
      </c>
      <c r="T111" s="182"/>
      <c r="U111" s="182"/>
      <c r="V111" s="48" t="s">
        <v>53</v>
      </c>
      <c r="W111" s="48" t="s">
        <v>3</v>
      </c>
      <c r="X111" s="48" t="s">
        <v>4</v>
      </c>
      <c r="Y111" s="48" t="s">
        <v>54</v>
      </c>
      <c r="Z111" s="48" t="s">
        <v>55</v>
      </c>
    </row>
    <row r="112" spans="1:41" x14ac:dyDescent="0.35">
      <c r="K112" s="87">
        <f>RANK(P112,P$112:P$116,1)</f>
        <v>1</v>
      </c>
      <c r="L112" s="87">
        <f>RANK(Q112,Q$112:Q$116,1)</f>
        <v>1</v>
      </c>
      <c r="M112" s="87">
        <v>1</v>
      </c>
      <c r="N112" s="87">
        <f>_xlfn.IFNA(VLOOKUP(M112,$M$8:$O$13,2,FALSE),0)</f>
        <v>0</v>
      </c>
      <c r="O112" s="87">
        <f>_xlfn.IFNA(VLOOKUP(N112,$B$6:$E$35,4,FALSE),0)</f>
        <v>0</v>
      </c>
      <c r="P112" s="93">
        <f>IF(N112&gt;0,VLOOKUP(N112,B$6:G$35,6,FALSE),999)</f>
        <v>999</v>
      </c>
      <c r="Q112" s="93">
        <f>IF(N112&gt;0,VLOOKUP(N112,$B$6:$G$35,6,FALSE),Q$145)</f>
        <v>0.12498842592592592</v>
      </c>
      <c r="T112" s="90">
        <f>RANK(Y112,Y$112:Y$115,1)</f>
        <v>1</v>
      </c>
      <c r="U112" s="90"/>
      <c r="V112" s="90">
        <v>1</v>
      </c>
      <c r="W112" s="90">
        <f>_xlfn.IFNA(VLOOKUP(V112,$U$17:$W$22,3,FALSE),0)</f>
        <v>0</v>
      </c>
      <c r="X112" s="91">
        <f t="shared" ref="X112:X123" si="40">VLOOKUP(W112,B$6:E$35,4,FALSE)</f>
        <v>0</v>
      </c>
      <c r="Y112" s="89">
        <f t="shared" ref="Y112:Y123" si="41">IF(W112&gt;0,VLOOKUP(W112,B$6:G$35,6,FALSE),Y$145)</f>
        <v>0.12498842592592592</v>
      </c>
      <c r="Z112" s="92">
        <f>_xlfn.IFNA(VLOOKUP(W112,$W$17:$Y$22,3,FALSE),Z125)</f>
        <v>0</v>
      </c>
    </row>
    <row r="113" spans="10:27" x14ac:dyDescent="0.35">
      <c r="K113" s="87">
        <f t="shared" ref="K113:L116" si="42">RANK(P113,P$112:P$116,1)</f>
        <v>1</v>
      </c>
      <c r="L113" s="87">
        <f t="shared" si="42"/>
        <v>1</v>
      </c>
      <c r="M113" s="87">
        <v>1</v>
      </c>
      <c r="N113" s="87">
        <f>_xlfn.IFNA(VLOOKUP($M113,$M$17:$O$22,2,FALSE),0)</f>
        <v>0</v>
      </c>
      <c r="O113" s="87">
        <f>_xlfn.IFNA(VLOOKUP(N113,$B$6:$E$35,4,FALSE),0)</f>
        <v>0</v>
      </c>
      <c r="P113" s="93">
        <f>IF(N113&gt;0,VLOOKUP(N113,B$6:G$35,6,FALSE),999)</f>
        <v>999</v>
      </c>
      <c r="Q113" s="93">
        <f>IF(N113&gt;0,VLOOKUP(N113,$B$6:$G$35,6,FALSE),Q$145)</f>
        <v>0.12498842592592592</v>
      </c>
      <c r="T113" s="90">
        <f>RANK(Y113,Y$112:Y$115,1)</f>
        <v>1</v>
      </c>
      <c r="U113" s="90"/>
      <c r="V113" s="90">
        <v>2</v>
      </c>
      <c r="W113" s="90">
        <f>_xlfn.IFNA(VLOOKUP(V113,$U$17:$W$22,3,FALSE),0)</f>
        <v>0</v>
      </c>
      <c r="X113" s="91">
        <f t="shared" si="40"/>
        <v>0</v>
      </c>
      <c r="Y113" s="89">
        <f t="shared" si="41"/>
        <v>0.12498842592592592</v>
      </c>
      <c r="Z113" s="92">
        <f t="shared" ref="Z113" si="43">VLOOKUP(W113,$W$17:$Y$22,3,FALSE)</f>
        <v>0</v>
      </c>
    </row>
    <row r="114" spans="10:27" x14ac:dyDescent="0.35">
      <c r="K114" s="87">
        <f t="shared" si="42"/>
        <v>1</v>
      </c>
      <c r="L114" s="87">
        <f t="shared" si="42"/>
        <v>1</v>
      </c>
      <c r="M114" s="87">
        <v>1</v>
      </c>
      <c r="N114" s="87">
        <f>_xlfn.IFNA(VLOOKUP($M114,$M26:$O$31,2,FALSE),0)</f>
        <v>0</v>
      </c>
      <c r="O114" s="87">
        <f>_xlfn.IFNA(VLOOKUP(N114,$B$6:$E$35,4,FALSE),0)</f>
        <v>0</v>
      </c>
      <c r="P114" s="93">
        <f>IF(N114&gt;0,VLOOKUP(N114,B$6:G$35,6,FALSE),999)</f>
        <v>999</v>
      </c>
      <c r="Q114" s="93">
        <f>IF(N114&gt;0,VLOOKUP(N114,$B$6:$G$35,6,FALSE),Q$145)</f>
        <v>0.12498842592592592</v>
      </c>
      <c r="T114" s="90">
        <f>RANK(Y114,Y$112:Y$115,1)</f>
        <v>1</v>
      </c>
      <c r="U114" s="90"/>
      <c r="V114" s="90">
        <v>1</v>
      </c>
      <c r="W114" s="90">
        <f>_xlfn.IFNA(VLOOKUP(V114,$U$35:$W$40,3,FALSE),0)</f>
        <v>0</v>
      </c>
      <c r="X114" s="91">
        <f t="shared" si="40"/>
        <v>0</v>
      </c>
      <c r="Y114" s="89">
        <f t="shared" si="41"/>
        <v>0.12498842592592592</v>
      </c>
      <c r="Z114" s="92">
        <f>VLOOKUP(W114,$W$35:$Y$40,3,FALSE)</f>
        <v>0</v>
      </c>
    </row>
    <row r="115" spans="10:27" x14ac:dyDescent="0.35">
      <c r="K115" s="87">
        <f t="shared" si="42"/>
        <v>1</v>
      </c>
      <c r="L115" s="87">
        <f t="shared" si="42"/>
        <v>1</v>
      </c>
      <c r="M115" s="87">
        <v>2</v>
      </c>
      <c r="N115" s="87">
        <f>_xlfn.IFNA(VLOOKUP(M115,$M$8:$O$13,2,FALSE),0)</f>
        <v>0</v>
      </c>
      <c r="O115" s="87">
        <f>_xlfn.IFNA(VLOOKUP(N115,$B$6:$E$35,4,FALSE),0)</f>
        <v>0</v>
      </c>
      <c r="P115" s="93">
        <f>IF(N115&gt;0,VLOOKUP(N115,B$6:G$35,6,FALSE),999)</f>
        <v>999</v>
      </c>
      <c r="Q115" s="93">
        <f>IF(N115&gt;0,VLOOKUP(N115,$B$6:$G$35,6,FALSE),Q$145)</f>
        <v>0.12498842592592592</v>
      </c>
      <c r="T115" s="90">
        <f>RANK(Y115,Y$112:Y$115,1)</f>
        <v>1</v>
      </c>
      <c r="U115" s="90"/>
      <c r="V115" s="90">
        <v>2</v>
      </c>
      <c r="W115" s="90">
        <f>_xlfn.IFNA(VLOOKUP(V115,$U$35:$W$40,3,FALSE),0)</f>
        <v>0</v>
      </c>
      <c r="X115" s="91">
        <f t="shared" si="40"/>
        <v>0</v>
      </c>
      <c r="Y115" s="89">
        <f t="shared" si="41"/>
        <v>0.12498842592592592</v>
      </c>
      <c r="Z115" s="92">
        <f>VLOOKUP(W115,$W$35:$Y$40,3,FALSE)</f>
        <v>0</v>
      </c>
    </row>
    <row r="116" spans="10:27" x14ac:dyDescent="0.35">
      <c r="K116" s="87">
        <f t="shared" si="42"/>
        <v>1</v>
      </c>
      <c r="L116" s="87">
        <f t="shared" si="42"/>
        <v>1</v>
      </c>
      <c r="M116" s="87">
        <v>2</v>
      </c>
      <c r="N116" s="87">
        <f>_xlfn.IFNA(VLOOKUP($M116,$M$17:$O$22,2,FALSE),0)</f>
        <v>0</v>
      </c>
      <c r="O116" s="87">
        <f>_xlfn.IFNA(VLOOKUP(N116,$B$6:$E$35,4,FALSE),0)</f>
        <v>0</v>
      </c>
      <c r="P116" s="93">
        <f>IF(N116&gt;0,VLOOKUP(N116,B$6:G$35,6,FALSE),999)</f>
        <v>999</v>
      </c>
      <c r="Q116" s="93">
        <f>IF(N116&gt;0,VLOOKUP(N116,$B$6:$G$35,6,FALSE),Q$145)</f>
        <v>0.12498842592592592</v>
      </c>
      <c r="T116" s="158">
        <f>RANK(Y116,Y$116:Y$117,1)</f>
        <v>1</v>
      </c>
      <c r="U116" s="158">
        <f>IF(Z116&gt;0,RANK(Z116,Z$116:Z$119,1),999)</f>
        <v>999</v>
      </c>
      <c r="V116" s="158">
        <v>3</v>
      </c>
      <c r="W116" s="158">
        <f>_xlfn.IFNA(VLOOKUP(V116,$U$17:$W$22,3,FALSE),0)</f>
        <v>0</v>
      </c>
      <c r="X116" s="159">
        <f t="shared" si="40"/>
        <v>0</v>
      </c>
      <c r="Y116" s="160">
        <f t="shared" si="41"/>
        <v>0.12498842592592592</v>
      </c>
      <c r="Z116" s="98">
        <f>_xlfn.IFNA(VLOOKUP(W116,$W$17:$Y$22,3,FALSE),Z125)</f>
        <v>0</v>
      </c>
      <c r="AA116" s="86" t="str">
        <f>IF(General!T$19=1,IF(U116&lt;3,"LL",0),IF(T116&lt;3,"LL",0))</f>
        <v>LL</v>
      </c>
    </row>
    <row r="117" spans="10:27" x14ac:dyDescent="0.35">
      <c r="K117" s="88" t="e">
        <f>RANK(P117,P$117:P$121,1)</f>
        <v>#VALUE!</v>
      </c>
      <c r="L117" s="88">
        <f>RANK(Q117,Q$117:Q$121,1)</f>
        <v>1</v>
      </c>
      <c r="M117" s="88">
        <v>1</v>
      </c>
      <c r="N117" s="88">
        <f>_xlfn.IFNA(VLOOKUP($M117,$M35:$O$40,2,FALSE),0)</f>
        <v>0</v>
      </c>
      <c r="O117" s="88">
        <f t="shared" ref="O117:O132" si="44">VLOOKUP(N117,$B$6:$E$35,4,FALSE)</f>
        <v>0</v>
      </c>
      <c r="P117" s="94" t="str">
        <f>IF(N117&gt;0,VLOOKUP(N117,B$6:G$35,6,FALSE)," ")</f>
        <v xml:space="preserve"> </v>
      </c>
      <c r="Q117" s="94">
        <f>IF(N117&gt;0,VLOOKUP(N117,$B$6:$G$35,6,FALSE),P$145)</f>
        <v>0</v>
      </c>
      <c r="T117" s="158">
        <f>RANK(Y117,Y$116:Y$117,1)</f>
        <v>1</v>
      </c>
      <c r="U117" s="158">
        <f>IF(Z117&gt;0,RANK(Z117,Z$116:Z$119,1),0)</f>
        <v>0</v>
      </c>
      <c r="V117" s="158">
        <v>3</v>
      </c>
      <c r="W117" s="158">
        <f>_xlfn.IFNA(VLOOKUP(V117,$U$35:$W$40,3,FALSE),0)</f>
        <v>0</v>
      </c>
      <c r="X117" s="159">
        <f t="shared" si="40"/>
        <v>0</v>
      </c>
      <c r="Y117" s="160">
        <f t="shared" si="41"/>
        <v>0.12498842592592592</v>
      </c>
      <c r="Z117" s="98">
        <f>_xlfn.IFNA(VLOOKUP(W117,$W$35:$Y$40,3,FALSE),Z125)</f>
        <v>0</v>
      </c>
      <c r="AA117" s="86" t="str">
        <f>IF(General!T$19=1,IF(U117&lt;3,"LL",0),IF(T117&lt;3,"LL",0))</f>
        <v>LL</v>
      </c>
    </row>
    <row r="118" spans="10:27" x14ac:dyDescent="0.35">
      <c r="K118" s="88" t="e">
        <f>RANK(P118,P$117:P$121,1)</f>
        <v>#VALUE!</v>
      </c>
      <c r="L118" s="88">
        <f>RANK(Q118,Q$117:Q$121,1)</f>
        <v>1</v>
      </c>
      <c r="M118" s="88">
        <v>1</v>
      </c>
      <c r="N118" s="88">
        <f>_xlfn.IFNA(VLOOKUP($M118,$M44:$O$49,2,FALSE),0)</f>
        <v>0</v>
      </c>
      <c r="O118" s="88">
        <f t="shared" si="44"/>
        <v>0</v>
      </c>
      <c r="P118" s="94" t="str">
        <f>IF(N118&gt;0,VLOOKUP(N118,B$6:G$35,6,FALSE)," ")</f>
        <v xml:space="preserve"> </v>
      </c>
      <c r="Q118" s="94">
        <f>IF(N118&gt;0,VLOOKUP(N118,$B$6:$G$35,6,FALSE),P$145)</f>
        <v>0</v>
      </c>
      <c r="T118" s="158"/>
      <c r="U118" s="158">
        <f>IF(Z118&gt;0,RANK(Z118,Z$116:Z$119,1),0)</f>
        <v>0</v>
      </c>
      <c r="V118" s="158">
        <v>4</v>
      </c>
      <c r="W118" s="158">
        <f>_xlfn.IFNA(VLOOKUP(V118,$U$17:$W$22,3,FALSE),0)</f>
        <v>0</v>
      </c>
      <c r="X118" s="159">
        <f t="shared" si="40"/>
        <v>0</v>
      </c>
      <c r="Y118" s="160">
        <f t="shared" si="41"/>
        <v>0.12498842592592592</v>
      </c>
      <c r="Z118" s="98">
        <f>_xlfn.IFNA(VLOOKUP(W118,$W$17:$Y$22,3,FALSE),Z125)</f>
        <v>0</v>
      </c>
      <c r="AA118" s="86" t="b">
        <f>IF(General!$I$19=1,IF(U118&lt;3,"LL",0))</f>
        <v>0</v>
      </c>
    </row>
    <row r="119" spans="10:27" x14ac:dyDescent="0.35">
      <c r="K119" s="88" t="e">
        <f t="shared" ref="K119:L121" si="45">RANK(P119,P$117:P$121,1)</f>
        <v>#VALUE!</v>
      </c>
      <c r="L119" s="88">
        <f t="shared" si="45"/>
        <v>1</v>
      </c>
      <c r="M119" s="88">
        <v>2</v>
      </c>
      <c r="N119" s="88">
        <f>_xlfn.IFNA(VLOOKUP($M119,$M26:$O$31,2,FALSE),0)</f>
        <v>0</v>
      </c>
      <c r="O119" s="88">
        <f t="shared" si="44"/>
        <v>0</v>
      </c>
      <c r="P119" s="94" t="str">
        <f>IF(N119&gt;0,VLOOKUP(N119,B$6:G$35,6,FALSE)," ")</f>
        <v xml:space="preserve"> </v>
      </c>
      <c r="Q119" s="94">
        <f>IF(N119&gt;0,VLOOKUP(N119,$B$6:$G$35,6,FALSE),P$145)</f>
        <v>0</v>
      </c>
      <c r="T119" s="158"/>
      <c r="U119" s="158">
        <f>IF(Z119&gt;0,RANK(Z119,Z$116:Z$119,1),0)</f>
        <v>0</v>
      </c>
      <c r="V119" s="158">
        <v>4</v>
      </c>
      <c r="W119" s="158">
        <f>_xlfn.IFNA(VLOOKUP(V119,$U$35:$W$40,3,FALSE),0)</f>
        <v>0</v>
      </c>
      <c r="X119" s="159">
        <f t="shared" si="40"/>
        <v>0</v>
      </c>
      <c r="Y119" s="160">
        <f t="shared" si="41"/>
        <v>0.12498842592592592</v>
      </c>
      <c r="Z119" s="98">
        <f>_xlfn.IFNA(VLOOKUP(W119,$W$35:$Y$40,3,FALSE),Z125)</f>
        <v>0</v>
      </c>
      <c r="AA119" s="86" t="b">
        <f>IF(General!$I$19=1,IF(U119&lt;3,"LL",0))</f>
        <v>0</v>
      </c>
    </row>
    <row r="120" spans="10:27" x14ac:dyDescent="0.35">
      <c r="K120" s="88" t="e">
        <f t="shared" si="45"/>
        <v>#VALUE!</v>
      </c>
      <c r="L120" s="88">
        <f t="shared" si="45"/>
        <v>1</v>
      </c>
      <c r="M120" s="88">
        <v>2</v>
      </c>
      <c r="N120" s="88">
        <f>_xlfn.IFNA(VLOOKUP($M120,$M35:$O$40,2,FALSE),0)</f>
        <v>0</v>
      </c>
      <c r="O120" s="88">
        <f t="shared" si="44"/>
        <v>0</v>
      </c>
      <c r="P120" s="94" t="str">
        <f>IF(N120&gt;0,VLOOKUP(N120,B$6:G$35,6,FALSE)," ")</f>
        <v xml:space="preserve"> </v>
      </c>
      <c r="Q120" s="94">
        <f>IF(N120&gt;0,VLOOKUP(N120,$B$6:$G$35,6,FALSE),P$145)</f>
        <v>0</v>
      </c>
      <c r="T120" s="90"/>
      <c r="U120" s="90"/>
      <c r="V120" s="90">
        <v>5</v>
      </c>
      <c r="W120" s="90">
        <f>_xlfn.IFNA(VLOOKUP(V120,$U$17:$W$22,3,FALSE),0)</f>
        <v>0</v>
      </c>
      <c r="X120" s="91">
        <f t="shared" si="40"/>
        <v>0</v>
      </c>
      <c r="Y120" s="89">
        <f t="shared" si="41"/>
        <v>0.12498842592592592</v>
      </c>
      <c r="Z120" s="92">
        <f>_xlfn.IFNA(VLOOKUP(W120,$W$17:$Y$22,3,FALSE),Z125)</f>
        <v>0</v>
      </c>
    </row>
    <row r="121" spans="10:27" x14ac:dyDescent="0.35">
      <c r="K121" s="88" t="e">
        <f t="shared" si="45"/>
        <v>#VALUE!</v>
      </c>
      <c r="L121" s="88">
        <f t="shared" si="45"/>
        <v>1</v>
      </c>
      <c r="M121" s="88">
        <v>2</v>
      </c>
      <c r="N121" s="88">
        <f>_xlfn.IFNA(VLOOKUP($M121,$M44:$O$49,2,FALSE),0)</f>
        <v>0</v>
      </c>
      <c r="O121" s="88">
        <f t="shared" si="44"/>
        <v>0</v>
      </c>
      <c r="P121" s="94" t="str">
        <f>IF(N121&gt;0,VLOOKUP(N121,B$6:G$35,6,FALSE)," ")</f>
        <v xml:space="preserve"> </v>
      </c>
      <c r="Q121" s="94">
        <f>IF(N121&gt;0,VLOOKUP(N121,$B$6:$G$35,6,FALSE),P$145)</f>
        <v>0</v>
      </c>
      <c r="T121" s="90"/>
      <c r="U121" s="90"/>
      <c r="V121" s="90">
        <v>5</v>
      </c>
      <c r="W121" s="90">
        <f t="shared" ref="W121:W123" si="46">_xlfn.IFNA(VLOOKUP(V121,$U$35:$W$40,3,FALSE),0)</f>
        <v>0</v>
      </c>
      <c r="X121" s="91">
        <f t="shared" si="40"/>
        <v>0</v>
      </c>
      <c r="Y121" s="89">
        <f t="shared" si="41"/>
        <v>0.12498842592592592</v>
      </c>
      <c r="Z121" s="92">
        <f>_xlfn.IFNA(VLOOKUP(W121,$W$35:$Y$40,3,FALSE),Z125)</f>
        <v>0</v>
      </c>
    </row>
    <row r="122" spans="10:27" x14ac:dyDescent="0.35">
      <c r="J122" s="48">
        <f>RANK(S122,S$122:S$126,1)</f>
        <v>1</v>
      </c>
      <c r="K122" s="96" t="b">
        <f>IF(P122&lt;Q$145,RANK(P122,P$122:P$126,1))</f>
        <v>0</v>
      </c>
      <c r="L122" s="96">
        <f>IF(Q122&gt;0,RANK(Q122,Q$122:Q$132,1),99)</f>
        <v>99</v>
      </c>
      <c r="M122" s="96">
        <v>3</v>
      </c>
      <c r="N122" s="97">
        <f>_xlfn.IFNA(VLOOKUP(M122,$M$8:$O$13,2,FALSE),0)</f>
        <v>0</v>
      </c>
      <c r="O122" s="97">
        <f t="shared" si="44"/>
        <v>0</v>
      </c>
      <c r="P122" s="98">
        <f>IF(N122&gt;0,VLOOKUP(N122,B$6:G$35,6,FALSE),Q145)</f>
        <v>0.12498842592592592</v>
      </c>
      <c r="Q122" s="98">
        <f>_xlfn.IFNA(VLOOKUP(N122,$N$8:$P$13,3,FALSE),Q$145)</f>
        <v>0</v>
      </c>
      <c r="R122" s="111">
        <f>IF(General!I$19=1,IF(L122&lt;3,"LL",0),IF(K122&lt;3,"LL",0))</f>
        <v>0</v>
      </c>
      <c r="S122" s="48">
        <f>IF(R122&lt;&gt;"LL",RANK(P122,P$122:P$126,1),99)</f>
        <v>1</v>
      </c>
      <c r="T122" s="90"/>
      <c r="U122" s="90"/>
      <c r="V122" s="90">
        <v>6</v>
      </c>
      <c r="W122" s="90">
        <f>_xlfn.IFNA(VLOOKUP(V122,$U$17:$W$22,3,FALSE),0)</f>
        <v>0</v>
      </c>
      <c r="X122" s="91">
        <f t="shared" si="40"/>
        <v>0</v>
      </c>
      <c r="Y122" s="89">
        <f t="shared" si="41"/>
        <v>0.12498842592592592</v>
      </c>
      <c r="Z122" s="92">
        <f>_xlfn.IFNA(VLOOKUP(W122,$W$17:$Y$22,3,FALSE),Z125)</f>
        <v>0</v>
      </c>
    </row>
    <row r="123" spans="10:27" x14ac:dyDescent="0.35">
      <c r="J123" s="48">
        <f t="shared" ref="J123:J126" si="47">RANK(S123,S$122:S$126,1)</f>
        <v>1</v>
      </c>
      <c r="K123" s="96" t="b">
        <f>IF(P123&lt;Q$145,RANK(P123,P$122:P$126,1))</f>
        <v>0</v>
      </c>
      <c r="L123" s="96">
        <f>IF(Q123&gt;0,RANK(Q123,Q$122:Q$132,1),99)</f>
        <v>99</v>
      </c>
      <c r="M123" s="96">
        <v>3</v>
      </c>
      <c r="N123" s="97">
        <f>_xlfn.IFNA(VLOOKUP($M123,$M$17:$O$22,2,FALSE),0)</f>
        <v>0</v>
      </c>
      <c r="O123" s="97">
        <f t="shared" si="44"/>
        <v>0</v>
      </c>
      <c r="P123" s="98">
        <f>IF(N123&gt;0,VLOOKUP(N123,B$6:G$35,6,FALSE),Q145)</f>
        <v>0.12498842592592592</v>
      </c>
      <c r="Q123" s="98">
        <f>_xlfn.IFNA(VLOOKUP(N123,$N$17:$P$22,3,FALSE),Q$145)</f>
        <v>0</v>
      </c>
      <c r="R123" s="111">
        <f>IF(General!I$19=1,IF(L123&lt;3,"LL",0),IF('Class 1'!K123&lt;3,"LL",0))</f>
        <v>0</v>
      </c>
      <c r="S123" s="48">
        <f>IF(R123&lt;&gt;"LL",RANK(P123,P$122:P$126,1),99)</f>
        <v>1</v>
      </c>
      <c r="T123" s="90"/>
      <c r="U123" s="90"/>
      <c r="V123" s="90">
        <v>6</v>
      </c>
      <c r="W123" s="90">
        <f t="shared" si="46"/>
        <v>0</v>
      </c>
      <c r="X123" s="91">
        <f t="shared" si="40"/>
        <v>0</v>
      </c>
      <c r="Y123" s="89">
        <f t="shared" si="41"/>
        <v>0.12498842592592592</v>
      </c>
      <c r="Z123" s="92">
        <f>_xlfn.IFNA(VLOOKUP(W123,$W$35:$Y$40,3,FALSE),Z125)</f>
        <v>0</v>
      </c>
    </row>
    <row r="124" spans="10:27" x14ac:dyDescent="0.35">
      <c r="J124" s="48">
        <f t="shared" si="47"/>
        <v>1</v>
      </c>
      <c r="K124" s="96" t="b">
        <f>IF(P124&lt;Q$145,RANK(P124,P$122:P$126,1))</f>
        <v>0</v>
      </c>
      <c r="L124" s="96">
        <f>IF(Q124&gt;0,RANK(Q124,Q$122:Q$132,1),99)</f>
        <v>99</v>
      </c>
      <c r="M124" s="96">
        <v>3</v>
      </c>
      <c r="N124" s="97">
        <f>_xlfn.IFNA(VLOOKUP($M124,$M26:$O$31,2,FALSE),0)</f>
        <v>0</v>
      </c>
      <c r="O124" s="97">
        <f t="shared" si="44"/>
        <v>0</v>
      </c>
      <c r="P124" s="98">
        <f>IF(N124&gt;0,VLOOKUP(N124,B$6:G$35,6,FALSE),Q145)</f>
        <v>0.12498842592592592</v>
      </c>
      <c r="Q124" s="98">
        <f>_xlfn.IFNA(VLOOKUP(N124,$N$26:$P$31,3,FALSE),Q$145)</f>
        <v>0</v>
      </c>
      <c r="R124" s="111">
        <f>IF(General!I$19=1,IF(L124&lt;3,"LL",0),IF('Class 1'!K124&lt;3,"LL",0))</f>
        <v>0</v>
      </c>
      <c r="S124" s="48">
        <f>IF(R124&lt;&gt;"LL",RANK(P124,P$122:P$126,1),99)</f>
        <v>1</v>
      </c>
    </row>
    <row r="125" spans="10:27" x14ac:dyDescent="0.35">
      <c r="J125" s="48">
        <f t="shared" si="47"/>
        <v>1</v>
      </c>
      <c r="K125" s="96" t="b">
        <f>IF(P125&lt;Q$145,RANK(P125,P$122:P$126,1))</f>
        <v>0</v>
      </c>
      <c r="L125" s="96">
        <f>IF(Q125&gt;0,RANK(Q125,Q$122:Q$132,1),99)</f>
        <v>99</v>
      </c>
      <c r="M125" s="96">
        <v>3</v>
      </c>
      <c r="N125" s="97">
        <f>_xlfn.IFNA(VLOOKUP($M125,$M35:$O$40,2,FALSE),0)</f>
        <v>0</v>
      </c>
      <c r="O125" s="97">
        <f t="shared" si="44"/>
        <v>0</v>
      </c>
      <c r="P125" s="98">
        <f>IF(N125&gt;0,VLOOKUP(N125,B$6:G$35,6,FALSE),Q145)</f>
        <v>0.12498842592592592</v>
      </c>
      <c r="Q125" s="98">
        <f>_xlfn.IFNA(VLOOKUP(N125,$N$35:$P$40,3,FALSE),Q$145)</f>
        <v>0</v>
      </c>
      <c r="R125" s="111">
        <f>IF(General!I$19=1,IF(L125&lt;3,"LL",0),IF('Class 1'!K125&lt;3,"LL",0))</f>
        <v>0</v>
      </c>
      <c r="S125" s="48">
        <f>IF(R125&lt;&gt;"LL",RANK(P125,P$122:P$126,1),99)</f>
        <v>1</v>
      </c>
      <c r="Z125" s="95">
        <v>0.12498842592592592</v>
      </c>
    </row>
    <row r="126" spans="10:27" x14ac:dyDescent="0.35">
      <c r="J126" s="48">
        <f t="shared" si="47"/>
        <v>1</v>
      </c>
      <c r="K126" s="96" t="b">
        <f>IF(P126&lt;Q$145,RANK(P126,P$122:P$126,1))</f>
        <v>0</v>
      </c>
      <c r="L126" s="96">
        <f>IF(Q126&gt;0,RANK(Q126,Q$122:Q$132,1),99)</f>
        <v>99</v>
      </c>
      <c r="M126" s="96">
        <v>3</v>
      </c>
      <c r="N126" s="97">
        <f>_xlfn.IFNA(VLOOKUP($M126,$M44:$O$49,2,FALSE),0)</f>
        <v>0</v>
      </c>
      <c r="O126" s="97">
        <f t="shared" si="44"/>
        <v>0</v>
      </c>
      <c r="P126" s="98">
        <f>IF(N126&gt;0,VLOOKUP(N126,B$6:G$35,6,FALSE),Q145)</f>
        <v>0.12498842592592592</v>
      </c>
      <c r="Q126" s="98">
        <f>_xlfn.IFNA(VLOOKUP(N126,$N$44:$P$49,3,FALSE),Q$145)</f>
        <v>0</v>
      </c>
      <c r="R126" s="111">
        <f>IF(General!I$19=1,IF(L126&lt;3,"LL",0),IF('Class 1'!K126&lt;3,"LL",0))</f>
        <v>0</v>
      </c>
      <c r="S126" s="48">
        <f>IF(R126&lt;&gt;"LL",RANK(P126,P$122:P$126,1),99)</f>
        <v>1</v>
      </c>
      <c r="X126" s="48" t="s">
        <v>59</v>
      </c>
    </row>
    <row r="127" spans="10:27" x14ac:dyDescent="0.35">
      <c r="J127" s="48"/>
      <c r="K127" s="96"/>
      <c r="L127" s="96"/>
      <c r="M127" s="96"/>
      <c r="N127" s="97"/>
      <c r="O127" s="97"/>
      <c r="P127" s="98"/>
      <c r="Q127" s="98">
        <v>0.12498842592592592</v>
      </c>
      <c r="R127" s="86">
        <f>COUNTIF(R122:R126,"LL")</f>
        <v>0</v>
      </c>
      <c r="S127" s="48"/>
      <c r="T127" s="90"/>
      <c r="U127" s="90">
        <v>1</v>
      </c>
      <c r="V127" s="90">
        <v>3</v>
      </c>
      <c r="W127" s="90">
        <f>_xlfn.IFNA(VLOOKUP(V127,$U$116:$W$121,3,FALSE),0)</f>
        <v>0</v>
      </c>
      <c r="X127" s="91">
        <f t="shared" ref="X127:X132" si="48">VLOOKUP(W127,B$6:E$35,4,FALSE)</f>
        <v>0</v>
      </c>
      <c r="Y127" s="89">
        <f t="shared" ref="Y127:Y132" si="49">VLOOKUP(W127,B$6:G$35,6,FALSE)</f>
        <v>0</v>
      </c>
      <c r="Z127" s="92">
        <f>_xlfn.IFNA(VLOOKUP(W127,$W$17:$Y$22,3,FALSE),Z134)</f>
        <v>0</v>
      </c>
    </row>
    <row r="128" spans="10:27" x14ac:dyDescent="0.35">
      <c r="J128" s="48">
        <f>RANK(S128,S$128:S$132,1)</f>
        <v>1</v>
      </c>
      <c r="K128" s="99"/>
      <c r="L128" s="99">
        <f>IF(Q128&gt;0,RANK(Q128,Q$122:Q$132,1),99)</f>
        <v>99</v>
      </c>
      <c r="M128" s="99">
        <v>4</v>
      </c>
      <c r="N128" s="100">
        <f>_xlfn.IFNA(VLOOKUP($M128,$M$8:$O$13,2,FALSE),0)</f>
        <v>0</v>
      </c>
      <c r="O128" s="100">
        <f t="shared" si="44"/>
        <v>0</v>
      </c>
      <c r="P128" s="101">
        <f>IF(N128&gt;0,VLOOKUP(N128,B$6:G$35,6,FALSE),Q145)</f>
        <v>0.12498842592592592</v>
      </c>
      <c r="Q128" s="101">
        <f>_xlfn.IFNA(VLOOKUP(N128,$N$8:$P$13,3,FALSE),Q$145)</f>
        <v>0</v>
      </c>
      <c r="R128" s="111" t="b">
        <f>IF(General!$I$19=1,IF(L128&lt;3,"LL",0))</f>
        <v>0</v>
      </c>
      <c r="S128" s="48">
        <f>IF(R128&lt;&gt;"LL",RANK(P128,P$128:P$132,1),99)</f>
        <v>1</v>
      </c>
      <c r="T128" s="90"/>
      <c r="U128" s="90">
        <v>2</v>
      </c>
      <c r="V128" s="90">
        <v>4</v>
      </c>
      <c r="W128" s="90">
        <f>_xlfn.IFNA(VLOOKUP(V128,$U$116:$W$121,3,FALSE),0)</f>
        <v>0</v>
      </c>
      <c r="X128" s="91">
        <f t="shared" si="48"/>
        <v>0</v>
      </c>
      <c r="Y128" s="89">
        <f t="shared" si="49"/>
        <v>0</v>
      </c>
      <c r="Z128" s="92"/>
    </row>
    <row r="129" spans="10:26" x14ac:dyDescent="0.35">
      <c r="J129" s="48">
        <f t="shared" ref="J129:J132" si="50">RANK(S129,S$128:S$132,1)</f>
        <v>1</v>
      </c>
      <c r="K129" s="99"/>
      <c r="L129" s="99">
        <f>IF(Q129&gt;0,RANK(Q129,Q$122:Q$132,1),99)</f>
        <v>99</v>
      </c>
      <c r="M129" s="99">
        <v>4</v>
      </c>
      <c r="N129" s="100">
        <f>_xlfn.IFNA(VLOOKUP($M129,$M$17:$O$22,2,FALSE),0)</f>
        <v>0</v>
      </c>
      <c r="O129" s="100">
        <f t="shared" si="44"/>
        <v>0</v>
      </c>
      <c r="P129" s="101">
        <f>IF(N129&gt;0,VLOOKUP(N129,B$6:G$35,6,FALSE),Q145)</f>
        <v>0.12498842592592592</v>
      </c>
      <c r="Q129" s="101">
        <f>_xlfn.IFNA(VLOOKUP(N129,$N$17:$P$22,3,FALSE),Q$145)</f>
        <v>0</v>
      </c>
      <c r="R129" s="111" t="b">
        <f>IF(General!$I$19=1,IF(L129&lt;3,"LL",0))</f>
        <v>0</v>
      </c>
      <c r="S129" s="48">
        <f>IF(R129&lt;&gt;"LL",RANK(P129,P$128:P$132,1),99)</f>
        <v>1</v>
      </c>
      <c r="T129" s="90"/>
      <c r="U129" s="90">
        <f>IF(Y129&gt;0,RANK(Y129,Y$129:Y$130,1),999)</f>
        <v>999</v>
      </c>
      <c r="V129" s="90">
        <v>5</v>
      </c>
      <c r="W129" s="90">
        <f>_xlfn.IFNA(VLOOKUP(V129,$U$17:$W$22,3,FALSE),0)</f>
        <v>0</v>
      </c>
      <c r="X129" s="91">
        <f t="shared" si="48"/>
        <v>0</v>
      </c>
      <c r="Y129" s="89">
        <f t="shared" si="49"/>
        <v>0</v>
      </c>
      <c r="Z129" s="92"/>
    </row>
    <row r="130" spans="10:26" x14ac:dyDescent="0.35">
      <c r="J130" s="48">
        <f t="shared" si="50"/>
        <v>1</v>
      </c>
      <c r="K130" s="99"/>
      <c r="L130" s="99">
        <f>IF(Q130&gt;0,RANK(Q130,Q$122:Q$132,1),99)</f>
        <v>99</v>
      </c>
      <c r="M130" s="99">
        <v>4</v>
      </c>
      <c r="N130" s="100">
        <f>_xlfn.IFNA(VLOOKUP($M130,$M26:$O$31,2,FALSE),0)</f>
        <v>0</v>
      </c>
      <c r="O130" s="100">
        <f t="shared" si="44"/>
        <v>0</v>
      </c>
      <c r="P130" s="101">
        <f>IF(N130&gt;0,VLOOKUP(N130,B$6:G$35,6,FALSE),Q145)</f>
        <v>0.12498842592592592</v>
      </c>
      <c r="Q130" s="101">
        <f>_xlfn.IFNA(VLOOKUP(N130,$N$26:$P$31,3,FALSE),Q$145)</f>
        <v>0</v>
      </c>
      <c r="R130" s="111" t="b">
        <f>IF(General!$I$19=1,IF(L130&lt;3,"LL",0))</f>
        <v>0</v>
      </c>
      <c r="S130" s="48">
        <f>IF(R130&lt;&gt;"LL",RANK(P130,P$128:P$132,1),99)</f>
        <v>1</v>
      </c>
      <c r="T130" s="90"/>
      <c r="U130" s="90">
        <f>IF(Y130&gt;0,RANK(Y130,Y$129:Y$130,1),999)</f>
        <v>999</v>
      </c>
      <c r="V130" s="90">
        <v>5</v>
      </c>
      <c r="W130" s="90">
        <f t="shared" ref="W130:W132" si="51">_xlfn.IFNA(VLOOKUP(V130,$U$35:$W$40,3,FALSE),0)</f>
        <v>0</v>
      </c>
      <c r="X130" s="91">
        <f t="shared" si="48"/>
        <v>0</v>
      </c>
      <c r="Y130" s="89">
        <f t="shared" si="49"/>
        <v>0</v>
      </c>
      <c r="Z130" s="92"/>
    </row>
    <row r="131" spans="10:26" x14ac:dyDescent="0.35">
      <c r="J131" s="48">
        <f t="shared" si="50"/>
        <v>1</v>
      </c>
      <c r="K131" s="99"/>
      <c r="L131" s="99">
        <f>IF(Q131&gt;0,RANK(Q131,Q$122:Q$132,1),99)</f>
        <v>99</v>
      </c>
      <c r="M131" s="99">
        <v>4</v>
      </c>
      <c r="N131" s="100">
        <f>_xlfn.IFNA(VLOOKUP($M131,$M$35:$O40,2,FALSE),0)</f>
        <v>0</v>
      </c>
      <c r="O131" s="100">
        <f t="shared" si="44"/>
        <v>0</v>
      </c>
      <c r="P131" s="101">
        <f>IF(N131&gt;0,VLOOKUP(N131,B$6:G$35,6,FALSE),Q145)</f>
        <v>0.12498842592592592</v>
      </c>
      <c r="Q131" s="101">
        <f>_xlfn.IFNA(VLOOKUP(N131,$N$35:$P$40,3,FALSE),Q$145)</f>
        <v>0</v>
      </c>
      <c r="R131" s="111" t="b">
        <f>IF(General!$I$19=1,IF(L131&lt;3,"LL",0))</f>
        <v>0</v>
      </c>
      <c r="S131" s="48">
        <f>IF(R131&lt;&gt;"LL",RANK(P131,P$128:P$132,1),99)</f>
        <v>1</v>
      </c>
      <c r="T131" s="90"/>
      <c r="U131" s="90">
        <f>IF(Y131&gt;0,RANK(Y131,Y$131:Y$132,1),999)</f>
        <v>999</v>
      </c>
      <c r="V131" s="90">
        <v>6</v>
      </c>
      <c r="W131" s="90">
        <f>_xlfn.IFNA(VLOOKUP(V131,$U$17:$W$22,3,FALSE),0)</f>
        <v>0</v>
      </c>
      <c r="X131" s="91">
        <f t="shared" si="48"/>
        <v>0</v>
      </c>
      <c r="Y131" s="89">
        <f t="shared" si="49"/>
        <v>0</v>
      </c>
      <c r="Z131" s="92"/>
    </row>
    <row r="132" spans="10:26" x14ac:dyDescent="0.35">
      <c r="J132" s="48">
        <f t="shared" si="50"/>
        <v>1</v>
      </c>
      <c r="K132" s="99"/>
      <c r="L132" s="99">
        <f>IF(Q132&gt;0,RANK(Q132,Q$122:Q$132,1),99)</f>
        <v>99</v>
      </c>
      <c r="M132" s="99">
        <v>4</v>
      </c>
      <c r="N132" s="100">
        <f>_xlfn.IFNA(VLOOKUP($M132,$M$44:$O49,2,FALSE),0)</f>
        <v>0</v>
      </c>
      <c r="O132" s="100">
        <f t="shared" si="44"/>
        <v>0</v>
      </c>
      <c r="P132" s="101">
        <f>IF(N132&gt;0,VLOOKUP(N132,B$6:G$35,6,FALSE),Q145)</f>
        <v>0.12498842592592592</v>
      </c>
      <c r="Q132" s="101">
        <f>_xlfn.IFNA(VLOOKUP(N132,$N$44:$P$49,3,FALSE),Q$145)</f>
        <v>0</v>
      </c>
      <c r="R132" s="111" t="b">
        <f>IF(General!$I$19=1,IF(L132&lt;3,"LL",0))</f>
        <v>0</v>
      </c>
      <c r="S132" s="48">
        <f>IF(R132&lt;&gt;"LL",RANK(P132,P$128:P$132,1),99)</f>
        <v>1</v>
      </c>
      <c r="T132" s="90"/>
      <c r="U132" s="90">
        <f>IF(Y132&gt;0,RANK(Y132,Y$131:Y$132,1),999)</f>
        <v>999</v>
      </c>
      <c r="V132" s="90">
        <v>6</v>
      </c>
      <c r="W132" s="90">
        <f t="shared" si="51"/>
        <v>0</v>
      </c>
      <c r="X132" s="91">
        <f t="shared" si="48"/>
        <v>0</v>
      </c>
      <c r="Y132" s="89">
        <f t="shared" si="49"/>
        <v>0</v>
      </c>
      <c r="Z132" s="92"/>
    </row>
    <row r="133" spans="10:26" x14ac:dyDescent="0.35">
      <c r="J133" s="48"/>
      <c r="K133" s="99"/>
      <c r="L133" s="99"/>
      <c r="M133" s="99"/>
      <c r="N133" s="100"/>
      <c r="O133" s="100"/>
      <c r="P133" s="101"/>
      <c r="Q133" s="101"/>
      <c r="R133" s="114">
        <f>COUNTIF(R128:R132,"LL")</f>
        <v>0</v>
      </c>
      <c r="S133" s="48"/>
    </row>
    <row r="134" spans="10:26" x14ac:dyDescent="0.35">
      <c r="K134" s="102">
        <f>RANK(P134,P$134:P$138,1)</f>
        <v>1</v>
      </c>
      <c r="L134" s="102"/>
      <c r="M134" s="102">
        <v>5</v>
      </c>
      <c r="N134" s="103">
        <f>_xlfn.IFNA(VLOOKUP($M134,$M$8:$O$13,2,FALSE),0)</f>
        <v>0</v>
      </c>
      <c r="O134" s="103">
        <f t="shared" ref="O134:O143" si="52">VLOOKUP(N134,$B$6:$E$35,4,FALSE)</f>
        <v>0</v>
      </c>
      <c r="P134" s="104">
        <f>IF(N134&gt;0,VLOOKUP(N134,B$6:G$35,6,FALSE),P150)</f>
        <v>0</v>
      </c>
      <c r="Q134" s="104"/>
      <c r="X134" s="48" t="s">
        <v>60</v>
      </c>
    </row>
    <row r="135" spans="10:26" x14ac:dyDescent="0.35">
      <c r="K135" s="102">
        <f>RANK(P135,P$134:P$138,1)</f>
        <v>1</v>
      </c>
      <c r="L135" s="102"/>
      <c r="M135" s="102">
        <v>5</v>
      </c>
      <c r="N135" s="103">
        <f>_xlfn.IFNA(VLOOKUP($M135,$M$17:$O$22,2,FALSE),0)</f>
        <v>0</v>
      </c>
      <c r="O135" s="103">
        <f t="shared" si="52"/>
        <v>0</v>
      </c>
      <c r="P135" s="104">
        <f>IF(N135&gt;0,VLOOKUP(N135,B$6:G$35,6,FALSE),P150)</f>
        <v>0</v>
      </c>
      <c r="Q135" s="104"/>
      <c r="T135" s="90"/>
      <c r="U135" s="90">
        <f>IF(Y135&gt;0,RANK(Y135,Y$135:Y$136,1),0)</f>
        <v>0</v>
      </c>
      <c r="V135" s="90">
        <v>4</v>
      </c>
      <c r="W135" s="90">
        <f>_xlfn.IFNA(VLOOKUP(V135,$U$17:$W$22,3,FALSE),0)</f>
        <v>0</v>
      </c>
      <c r="X135" s="91">
        <f>VLOOKUP(W135,B$6:E$35,4,FALSE)</f>
        <v>0</v>
      </c>
      <c r="Y135" s="89">
        <f>VLOOKUP(W135,B$6:G$35,6,FALSE)</f>
        <v>0</v>
      </c>
      <c r="Z135" s="92"/>
    </row>
    <row r="136" spans="10:26" x14ac:dyDescent="0.35">
      <c r="K136" s="102">
        <f>RANK(P136,P$134:P$138,1)</f>
        <v>1</v>
      </c>
      <c r="L136" s="102"/>
      <c r="M136" s="102">
        <v>5</v>
      </c>
      <c r="N136" s="103">
        <f>_xlfn.IFNA(VLOOKUP($M136,$M$26:$O$31,2,FALSE),0)</f>
        <v>0</v>
      </c>
      <c r="O136" s="103">
        <f t="shared" si="52"/>
        <v>0</v>
      </c>
      <c r="P136" s="104">
        <f>IF(N136&gt;0,VLOOKUP(N136,B$6:G$35,6,FALSE),P150)</f>
        <v>0</v>
      </c>
      <c r="Q136" s="104"/>
      <c r="T136" s="90"/>
      <c r="U136" s="90">
        <f>IF(Y136&gt;0,RANK(Y136,Y$135:Y$136,1),0)</f>
        <v>0</v>
      </c>
      <c r="V136" s="90">
        <v>4</v>
      </c>
      <c r="W136" s="90">
        <f>_xlfn.IFNA(VLOOKUP(V136,$U$35:$W$40,3,FALSE),0)</f>
        <v>0</v>
      </c>
      <c r="X136" s="91">
        <f>VLOOKUP(W136,B$6:E$35,4,FALSE)</f>
        <v>0</v>
      </c>
      <c r="Y136" s="89">
        <f>VLOOKUP(W136,B$6:G$35,6,FALSE)</f>
        <v>0</v>
      </c>
      <c r="Z136" s="92"/>
    </row>
    <row r="137" spans="10:26" x14ac:dyDescent="0.35">
      <c r="K137" s="102">
        <f>RANK(P137,P$134:P$138,1)</f>
        <v>1</v>
      </c>
      <c r="L137" s="102"/>
      <c r="M137" s="102">
        <v>5</v>
      </c>
      <c r="N137" s="103">
        <f>_xlfn.IFNA(VLOOKUP($M137,$M$35:$O$40,2,FALSE),0)</f>
        <v>0</v>
      </c>
      <c r="O137" s="103">
        <f t="shared" si="52"/>
        <v>0</v>
      </c>
      <c r="P137" s="104">
        <f>IF(N137&gt;0,VLOOKUP(N137,B$6:G$35,6,FALSE),P150)</f>
        <v>0</v>
      </c>
      <c r="Q137" s="104"/>
      <c r="T137" s="90"/>
      <c r="Z137" s="92"/>
    </row>
    <row r="138" spans="10:26" x14ac:dyDescent="0.35">
      <c r="K138" s="102">
        <f>RANK(P138,P$134:P$138,1)</f>
        <v>1</v>
      </c>
      <c r="L138" s="102"/>
      <c r="M138" s="102">
        <v>5</v>
      </c>
      <c r="N138" s="103">
        <f>_xlfn.IFNA(VLOOKUP($M138,$M$44:$O$49,2,FALSE),0)</f>
        <v>0</v>
      </c>
      <c r="O138" s="103">
        <f t="shared" si="52"/>
        <v>0</v>
      </c>
      <c r="P138" s="104">
        <f>IF(N138&gt;0,VLOOKUP(N138,B$6:G$35,6,FALSE),P150)</f>
        <v>0</v>
      </c>
      <c r="Q138" s="104"/>
      <c r="T138" s="90"/>
      <c r="Z138" s="92"/>
    </row>
    <row r="139" spans="10:26" x14ac:dyDescent="0.35">
      <c r="K139" s="105" t="e">
        <f>RANK(P139,P$139:P$143,1)</f>
        <v>#REF!</v>
      </c>
      <c r="L139" s="105"/>
      <c r="M139" s="105">
        <v>6</v>
      </c>
      <c r="N139" s="106">
        <f>_xlfn.IFNA(VLOOKUP($M139,$M$8:$O$13,2,FALSE),0)</f>
        <v>0</v>
      </c>
      <c r="O139" s="106">
        <f t="shared" si="52"/>
        <v>0</v>
      </c>
      <c r="P139" s="107" t="e">
        <f>IF(N139&gt;0,VLOOKUP(N139,B$6:G$35,6,FALSE),#REF!)</f>
        <v>#REF!</v>
      </c>
      <c r="Q139" s="107"/>
      <c r="T139" s="90"/>
      <c r="Z139" s="92"/>
    </row>
    <row r="140" spans="10:26" x14ac:dyDescent="0.35">
      <c r="K140" s="105" t="e">
        <f t="shared" ref="K140:K143" si="53">RANK(P140,P$139:P$143,1)</f>
        <v>#REF!</v>
      </c>
      <c r="L140" s="105"/>
      <c r="M140" s="105">
        <v>6</v>
      </c>
      <c r="N140" s="106">
        <f>_xlfn.IFNA(VLOOKUP($M140,$M$17:$O$22,2,FALSE),0)</f>
        <v>0</v>
      </c>
      <c r="O140" s="106">
        <f t="shared" si="52"/>
        <v>0</v>
      </c>
      <c r="P140" s="107" t="e">
        <f>IF(N140&gt;0,VLOOKUP(N140,B$6:G$35,6,FALSE),#REF!)</f>
        <v>#REF!</v>
      </c>
      <c r="Q140" s="107"/>
      <c r="T140" s="90"/>
      <c r="Z140" s="92"/>
    </row>
    <row r="141" spans="10:26" x14ac:dyDescent="0.35">
      <c r="K141" s="105" t="e">
        <f t="shared" si="53"/>
        <v>#REF!</v>
      </c>
      <c r="L141" s="105"/>
      <c r="M141" s="105">
        <v>6</v>
      </c>
      <c r="N141" s="106">
        <f>_xlfn.IFNA(VLOOKUP($M141,$M$26:$O$31,2,FALSE),0)</f>
        <v>0</v>
      </c>
      <c r="O141" s="106">
        <f t="shared" si="52"/>
        <v>0</v>
      </c>
      <c r="P141" s="107" t="e">
        <f>IF(N141&gt;0,VLOOKUP(N141,B$6:G$35,6,FALSE),#REF!)</f>
        <v>#REF!</v>
      </c>
      <c r="Q141" s="107"/>
    </row>
    <row r="142" spans="10:26" x14ac:dyDescent="0.35">
      <c r="K142" s="105" t="e">
        <f t="shared" si="53"/>
        <v>#REF!</v>
      </c>
      <c r="L142" s="105"/>
      <c r="M142" s="105">
        <v>6</v>
      </c>
      <c r="N142" s="106">
        <f>_xlfn.IFNA(VLOOKUP($M142,$M$35:$O$40,2,FALSE),0)</f>
        <v>0</v>
      </c>
      <c r="O142" s="106">
        <f t="shared" si="52"/>
        <v>0</v>
      </c>
      <c r="P142" s="107" t="e">
        <f>IF(N142&gt;0,VLOOKUP(N142,B$6:G$35,6,FALSE),#REF!)</f>
        <v>#REF!</v>
      </c>
      <c r="Q142" s="107"/>
    </row>
    <row r="143" spans="10:26" x14ac:dyDescent="0.35">
      <c r="K143" s="105" t="e">
        <f t="shared" si="53"/>
        <v>#REF!</v>
      </c>
      <c r="L143" s="105"/>
      <c r="M143" s="105">
        <v>6</v>
      </c>
      <c r="N143" s="106">
        <f>_xlfn.IFNA(VLOOKUP($M143,$M$44:$O$49,2,FALSE),0)</f>
        <v>0</v>
      </c>
      <c r="O143" s="106">
        <f t="shared" si="52"/>
        <v>0</v>
      </c>
      <c r="P143" s="107" t="e">
        <f>IF(N143&gt;0,VLOOKUP(N143,B$6:G$35,6,FALSE),#REF!)</f>
        <v>#REF!</v>
      </c>
      <c r="Q143" s="107"/>
    </row>
    <row r="144" spans="10:26" x14ac:dyDescent="0.35">
      <c r="M144" s="48"/>
      <c r="P144" s="92"/>
    </row>
    <row r="145" spans="11:25" x14ac:dyDescent="0.35">
      <c r="P145" s="92"/>
      <c r="Q145" s="95">
        <v>0.12498842592592592</v>
      </c>
      <c r="Y145" s="95">
        <v>0.12498842592592592</v>
      </c>
    </row>
    <row r="146" spans="11:25" x14ac:dyDescent="0.35">
      <c r="O146" s="48" t="s">
        <v>59</v>
      </c>
    </row>
    <row r="147" spans="11:25" x14ac:dyDescent="0.35">
      <c r="K147" s="48"/>
      <c r="L147" s="48">
        <v>1</v>
      </c>
      <c r="M147" s="48">
        <v>1</v>
      </c>
      <c r="N147" s="38">
        <f>_xlfn.IFNA(VLOOKUP($M147,$J$122:$N126,5,FALSE),0)</f>
        <v>0</v>
      </c>
      <c r="O147" s="38">
        <f t="shared" ref="O147:O165" si="54">VLOOKUP(N147,$B$6:$E$35,4,FALSE)</f>
        <v>0</v>
      </c>
      <c r="P147" s="92">
        <f>IF(N147&gt;0,VLOOKUP(N147,B$6:G$35,6,FALSE),P167)</f>
        <v>0</v>
      </c>
    </row>
    <row r="148" spans="11:25" x14ac:dyDescent="0.35">
      <c r="K148" s="48"/>
      <c r="L148" s="48">
        <v>2</v>
      </c>
      <c r="M148" s="48">
        <v>2</v>
      </c>
      <c r="N148" s="38">
        <f>_xlfn.IFNA(VLOOKUP($M148,$J$122:$N126,5,FALSE),0)</f>
        <v>0</v>
      </c>
      <c r="O148" s="38">
        <f t="shared" si="54"/>
        <v>0</v>
      </c>
      <c r="P148" s="92">
        <f t="shared" ref="P148:P149" si="55">IF(N148&gt;0,VLOOKUP(N148,B$6:G$35,6,FALSE),P168)</f>
        <v>0</v>
      </c>
      <c r="W148" s="38"/>
      <c r="X148" s="38"/>
      <c r="Y148" s="39"/>
    </row>
    <row r="149" spans="11:25" x14ac:dyDescent="0.35">
      <c r="K149" s="48"/>
      <c r="L149" s="48">
        <v>3</v>
      </c>
      <c r="M149" s="48">
        <v>3</v>
      </c>
      <c r="N149" s="38">
        <f>_xlfn.IFNA(VLOOKUP($M149,$J$122:$N126,5,FALSE),0)</f>
        <v>0</v>
      </c>
      <c r="O149" s="38">
        <f t="shared" si="54"/>
        <v>0</v>
      </c>
      <c r="P149" s="92">
        <f t="shared" si="55"/>
        <v>0</v>
      </c>
      <c r="W149" s="38"/>
      <c r="X149" s="38"/>
      <c r="Y149" s="39"/>
    </row>
    <row r="150" spans="11:25" x14ac:dyDescent="0.35">
      <c r="K150" s="48"/>
      <c r="L150" s="48">
        <v>4</v>
      </c>
      <c r="M150" s="48">
        <f>IF(R127=1,4,1)</f>
        <v>1</v>
      </c>
      <c r="N150" s="38">
        <f>IF(M150=4,VLOOKUP($M150,$J$122:$N126,5,FALSE),VLOOKUP($M150,$J$128:$N132,5,FALSE))</f>
        <v>0</v>
      </c>
      <c r="O150" s="38">
        <f t="shared" si="54"/>
        <v>0</v>
      </c>
      <c r="P150" s="92">
        <f>IF(N150&gt;0,VLOOKUP(N150,B$6:G$35,6,FALSE),P167)</f>
        <v>0</v>
      </c>
      <c r="W150" s="38"/>
      <c r="X150" s="38"/>
      <c r="Y150" s="39"/>
    </row>
    <row r="151" spans="11:25" x14ac:dyDescent="0.35">
      <c r="K151" s="48"/>
      <c r="L151" s="48">
        <v>5</v>
      </c>
      <c r="M151" s="48">
        <f>IF(R133=1,1,2)</f>
        <v>2</v>
      </c>
      <c r="N151" s="38" t="e">
        <f>IF(M151=1,VLOOKUP($M151,$J$122:$N126,5,FALSE),VLOOKUP($M151,$J$128:$N132,5,FALSE))</f>
        <v>#N/A</v>
      </c>
      <c r="O151" s="38" t="e">
        <f t="shared" si="54"/>
        <v>#N/A</v>
      </c>
      <c r="P151" s="92" t="e">
        <f>IF(N151&gt;0,VLOOKUP(N151,B$6:G$35,6,FALSE),P167)</f>
        <v>#N/A</v>
      </c>
      <c r="W151" s="38"/>
      <c r="X151" s="38"/>
      <c r="Y151" s="39"/>
    </row>
    <row r="152" spans="11:25" x14ac:dyDescent="0.35">
      <c r="K152" s="48"/>
      <c r="L152" s="48">
        <v>6</v>
      </c>
      <c r="M152" s="48">
        <v>3</v>
      </c>
      <c r="N152" s="38">
        <f>_xlfn.IFNA(VLOOKUP($M152,$J$128:$N132,5,FALSE),0)</f>
        <v>0</v>
      </c>
      <c r="O152" s="38">
        <f t="shared" si="54"/>
        <v>0</v>
      </c>
      <c r="P152" s="92">
        <f>IF(N152&gt;0,VLOOKUP(N152,B$6:G$35,6,FALSE),P167)</f>
        <v>0</v>
      </c>
    </row>
    <row r="153" spans="11:25" x14ac:dyDescent="0.35">
      <c r="K153" s="48"/>
      <c r="L153" s="48">
        <v>7</v>
      </c>
      <c r="M153" s="48">
        <v>4</v>
      </c>
      <c r="N153" s="38">
        <f>_xlfn.IFNA(VLOOKUP($M153,$J$128:$N132,5,FALSE),0)</f>
        <v>0</v>
      </c>
      <c r="O153" s="38">
        <f t="shared" si="54"/>
        <v>0</v>
      </c>
      <c r="P153" s="92">
        <f>IF(N153&gt;0,VLOOKUP(N153,B$6:G$35,6,FALSE),P167)</f>
        <v>0</v>
      </c>
    </row>
    <row r="154" spans="11:25" x14ac:dyDescent="0.35">
      <c r="K154" s="48"/>
      <c r="L154" s="48">
        <v>8</v>
      </c>
      <c r="M154" s="48">
        <v>5</v>
      </c>
      <c r="N154" s="38">
        <f>_xlfn.IFNA(VLOOKUP($M154,$J$128:$N132,5,FALSE),0)</f>
        <v>0</v>
      </c>
      <c r="O154" s="38">
        <f t="shared" si="54"/>
        <v>0</v>
      </c>
      <c r="P154" s="92">
        <f>IF(N154&gt;0,VLOOKUP(N154,B$6:G$35,6,FALSE),P167)</f>
        <v>0</v>
      </c>
    </row>
    <row r="155" spans="11:25" x14ac:dyDescent="0.35">
      <c r="K155" s="48"/>
      <c r="L155" s="48"/>
      <c r="M155" s="48"/>
      <c r="N155" s="38"/>
      <c r="O155" s="38"/>
      <c r="P155" s="92"/>
    </row>
    <row r="156" spans="11:25" x14ac:dyDescent="0.35">
      <c r="K156" s="48"/>
      <c r="L156" s="48">
        <f>IF(P156&gt;0,RANK(P156,P$156:P$160,1),0)</f>
        <v>0</v>
      </c>
      <c r="M156" s="48">
        <v>5</v>
      </c>
      <c r="N156" s="38">
        <f>_xlfn.IFNA(VLOOKUP($M156,$M$8:$O$13,2,FALSE),0)</f>
        <v>0</v>
      </c>
      <c r="O156" s="38">
        <f t="shared" si="54"/>
        <v>0</v>
      </c>
      <c r="P156" s="92">
        <f>IF(N156&gt;0,VLOOKUP(N156,B$6:G$35,6,FALSE),P172)</f>
        <v>0</v>
      </c>
    </row>
    <row r="157" spans="11:25" x14ac:dyDescent="0.35">
      <c r="K157" s="48"/>
      <c r="L157" s="48">
        <f>IF(P157&gt;0,RANK(P157,P$156:P$160,1),0)</f>
        <v>0</v>
      </c>
      <c r="M157" s="48">
        <v>5</v>
      </c>
      <c r="N157" s="38">
        <f>_xlfn.IFNA(VLOOKUP($M157,$M$17:$O$22,2,FALSE),0)</f>
        <v>0</v>
      </c>
      <c r="O157" s="38">
        <f t="shared" si="54"/>
        <v>0</v>
      </c>
      <c r="P157" s="92">
        <f>IF(N157&gt;0,VLOOKUP(N157,B$6:G$35,6,FALSE),P172)</f>
        <v>0</v>
      </c>
    </row>
    <row r="158" spans="11:25" x14ac:dyDescent="0.35">
      <c r="K158" s="48"/>
      <c r="L158" s="48">
        <f>IF(P158&gt;0,RANK(P158,P$156:P$160,1),0)</f>
        <v>0</v>
      </c>
      <c r="M158" s="48">
        <v>5</v>
      </c>
      <c r="N158" s="38">
        <f>_xlfn.IFNA(VLOOKUP($M158,$M$26:$O$31,2,FALSE),0)</f>
        <v>0</v>
      </c>
      <c r="O158" s="38">
        <f t="shared" si="54"/>
        <v>0</v>
      </c>
      <c r="P158" s="92">
        <f>IF(N158&gt;0,VLOOKUP(N158,B$6:G$35,6,FALSE),P172)</f>
        <v>0</v>
      </c>
    </row>
    <row r="159" spans="11:25" x14ac:dyDescent="0.35">
      <c r="K159" s="48"/>
      <c r="L159" s="48">
        <f>IF(P159&gt;0,RANK(P159,P$156:P$160,1),0)</f>
        <v>0</v>
      </c>
      <c r="M159" s="48">
        <v>5</v>
      </c>
      <c r="N159" s="38">
        <f>_xlfn.IFNA(VLOOKUP($M159,$M$35:$O$40,2,FALSE),0)</f>
        <v>0</v>
      </c>
      <c r="O159" s="38">
        <f t="shared" si="54"/>
        <v>0</v>
      </c>
      <c r="P159" s="92">
        <f>IF(N159&gt;0,VLOOKUP(N159,B$6:G$35,6,FALSE),P172)</f>
        <v>0</v>
      </c>
    </row>
    <row r="160" spans="11:25" x14ac:dyDescent="0.35">
      <c r="K160" s="48"/>
      <c r="L160" s="48">
        <f>IF(P160&gt;0,RANK(P160,P$156:P$160,1),0)</f>
        <v>0</v>
      </c>
      <c r="M160" s="48">
        <v>5</v>
      </c>
      <c r="N160" s="38">
        <f>_xlfn.IFNA(VLOOKUP($M160,$M$44:$O$49,2,FALSE),0)</f>
        <v>0</v>
      </c>
      <c r="O160" s="38">
        <f t="shared" si="54"/>
        <v>0</v>
      </c>
      <c r="P160" s="92">
        <f>IF(N160&gt;0,VLOOKUP(N160,B$6:G$35,6,FALSE),P172)</f>
        <v>0</v>
      </c>
    </row>
    <row r="161" spans="11:19" x14ac:dyDescent="0.35">
      <c r="K161" s="48"/>
      <c r="L161" s="48">
        <f>IF(P161&gt;0,RANK(P161,P$161:P$165,1),0)</f>
        <v>0</v>
      </c>
      <c r="M161" s="48">
        <v>6</v>
      </c>
      <c r="N161" s="38">
        <f>_xlfn.IFNA(VLOOKUP($M161,$M$8:$O$13,2,FALSE),0)</f>
        <v>0</v>
      </c>
      <c r="O161" s="38">
        <f t="shared" si="54"/>
        <v>0</v>
      </c>
      <c r="P161" s="92">
        <f>IF(N161&gt;0,VLOOKUP(N161,B$6:G$35,6,FALSE),P177)</f>
        <v>0</v>
      </c>
    </row>
    <row r="162" spans="11:19" x14ac:dyDescent="0.35">
      <c r="K162" s="48"/>
      <c r="L162" s="48">
        <f>IF(P162&gt;0,RANK(P162,P$161:P$165,1),0)</f>
        <v>0</v>
      </c>
      <c r="M162" s="48">
        <v>6</v>
      </c>
      <c r="N162" s="38">
        <f>_xlfn.IFNA(VLOOKUP($M162,$M$17:$O$22,2,FALSE),0)</f>
        <v>0</v>
      </c>
      <c r="O162" s="38">
        <f t="shared" si="54"/>
        <v>0</v>
      </c>
      <c r="P162" s="92">
        <f>IF(N162&gt;0,VLOOKUP(N162,B$6:G$35,6,FALSE),P177)</f>
        <v>0</v>
      </c>
    </row>
    <row r="163" spans="11:19" x14ac:dyDescent="0.35">
      <c r="K163" s="48"/>
      <c r="L163" s="48">
        <f>IF(P163&gt;0,RANK(P163,P$161:P$165,1),0)</f>
        <v>0</v>
      </c>
      <c r="M163" s="48">
        <v>6</v>
      </c>
      <c r="N163" s="38">
        <f>_xlfn.IFNA(VLOOKUP($M163,$M$26:$O$31,2,FALSE),0)</f>
        <v>0</v>
      </c>
      <c r="O163" s="38">
        <f t="shared" si="54"/>
        <v>0</v>
      </c>
      <c r="P163" s="92">
        <f>IF(N163&gt;0,VLOOKUP(N163,B$6:G$35,6,FALSE),P177)</f>
        <v>0</v>
      </c>
    </row>
    <row r="164" spans="11:19" x14ac:dyDescent="0.35">
      <c r="L164" s="48">
        <f>IF(P164&gt;0,RANK(P164,P$161:P$165,1),0)</f>
        <v>0</v>
      </c>
      <c r="M164" s="48">
        <v>6</v>
      </c>
      <c r="N164" s="38">
        <f>_xlfn.IFNA(VLOOKUP($M164,$M$35:$O$40,2,FALSE),0)</f>
        <v>0</v>
      </c>
      <c r="O164" s="38">
        <f t="shared" si="54"/>
        <v>0</v>
      </c>
      <c r="P164" s="92">
        <f>IF(N164&gt;0,VLOOKUP(N164,B$6:G$35,6,FALSE),P177)</f>
        <v>0</v>
      </c>
    </row>
    <row r="165" spans="11:19" x14ac:dyDescent="0.35">
      <c r="L165" s="48">
        <f>IF(P165&gt;0,RANK(P165,P$161:P$165,1),0)</f>
        <v>0</v>
      </c>
      <c r="M165" s="48">
        <v>6</v>
      </c>
      <c r="N165" s="38">
        <f>_xlfn.IFNA(VLOOKUP($M165,$M$44:$O$49,2,FALSE),0)</f>
        <v>0</v>
      </c>
      <c r="O165" s="38">
        <f t="shared" si="54"/>
        <v>0</v>
      </c>
      <c r="P165" s="92">
        <f>IF(N165&gt;0,VLOOKUP(N165,B$6:G$35,6,FALSE),P177)</f>
        <v>0</v>
      </c>
    </row>
    <row r="166" spans="11:19" x14ac:dyDescent="0.35">
      <c r="K166" s="48"/>
    </row>
    <row r="167" spans="11:19" x14ac:dyDescent="0.35">
      <c r="K167" s="48"/>
      <c r="O167" s="48" t="s">
        <v>60</v>
      </c>
    </row>
    <row r="168" spans="11:19" x14ac:dyDescent="0.35">
      <c r="K168" s="48"/>
      <c r="L168" s="48">
        <f>IF(P168&gt;0,RANK(P168,P$168:P$170,1),0)</f>
        <v>0</v>
      </c>
      <c r="M168" s="48">
        <v>3</v>
      </c>
      <c r="N168" s="38">
        <f>_xlfn.IFNA(VLOOKUP($M168,$K$122:$N126,4,FALSE),0)</f>
        <v>0</v>
      </c>
      <c r="O168" s="38">
        <f t="shared" ref="O168:O175" si="56">VLOOKUP(N168,$B$6:$E$35,4,FALSE)</f>
        <v>0</v>
      </c>
      <c r="P168" s="92">
        <f>IF(N168&gt;0,VLOOKUP(N168,B$6:G$35,6,FALSE),P187)</f>
        <v>0</v>
      </c>
    </row>
    <row r="169" spans="11:19" x14ac:dyDescent="0.35">
      <c r="K169" s="48"/>
      <c r="L169" s="48">
        <f>IF(P169&gt;0,RANK(P169,P$168:P$170,1),0)</f>
        <v>0</v>
      </c>
      <c r="M169" s="48">
        <v>4</v>
      </c>
      <c r="N169" s="38">
        <f>_xlfn.IFNA(VLOOKUP($M169,$K$122:$N128,4,FALSE),0)</f>
        <v>0</v>
      </c>
      <c r="O169" s="38">
        <f t="shared" si="56"/>
        <v>0</v>
      </c>
      <c r="P169" s="92">
        <f>IF(N169&gt;0,VLOOKUP(N169,B$6:G$35,6,FALSE),P187)</f>
        <v>0</v>
      </c>
      <c r="S169" s="82"/>
    </row>
    <row r="170" spans="11:19" x14ac:dyDescent="0.35">
      <c r="L170" s="48">
        <f>IF(P170&gt;0,RANK(P170,P$168:P$170,1),0)</f>
        <v>0</v>
      </c>
      <c r="M170" s="48">
        <v>5</v>
      </c>
      <c r="N170" s="38">
        <f>_xlfn.IFNA(VLOOKUP($M170,$K$122:$N129,4,FALSE),0)</f>
        <v>0</v>
      </c>
      <c r="O170" s="38">
        <f t="shared" si="56"/>
        <v>0</v>
      </c>
      <c r="P170" s="92">
        <f>IF(N170&gt;0,VLOOKUP(N170,B$6:G$35,6,FALSE),P187)</f>
        <v>0</v>
      </c>
      <c r="S170" s="82"/>
    </row>
    <row r="171" spans="11:19" x14ac:dyDescent="0.35">
      <c r="L171" s="48">
        <v>4</v>
      </c>
      <c r="M171" s="48">
        <v>1</v>
      </c>
      <c r="N171" s="38">
        <f>_xlfn.IFNA(VLOOKUP($M171,$J$128:$N$132,5,FALSE),0)</f>
        <v>0</v>
      </c>
      <c r="O171" s="38">
        <f t="shared" si="56"/>
        <v>0</v>
      </c>
      <c r="P171" s="92">
        <f t="shared" ref="P171:P175" si="57">IF(N171&gt;0,VLOOKUP(N171,B$6:G$35,6,FALSE),P188)</f>
        <v>0</v>
      </c>
      <c r="S171" s="82"/>
    </row>
    <row r="172" spans="11:19" x14ac:dyDescent="0.35">
      <c r="L172" s="48">
        <v>5</v>
      </c>
      <c r="M172" s="48">
        <v>2</v>
      </c>
      <c r="N172" s="38">
        <f>_xlfn.IFNA(VLOOKUP($M172,$J$128:$N$132,5,FALSE),0)</f>
        <v>0</v>
      </c>
      <c r="O172" s="38">
        <f t="shared" si="56"/>
        <v>0</v>
      </c>
      <c r="P172" s="92">
        <f t="shared" si="57"/>
        <v>0</v>
      </c>
    </row>
    <row r="173" spans="11:19" x14ac:dyDescent="0.35">
      <c r="L173" s="48">
        <v>6</v>
      </c>
      <c r="M173" s="48">
        <v>3</v>
      </c>
      <c r="N173" s="38">
        <f>_xlfn.IFNA(VLOOKUP($M173,$J$128:$N$132,5,FALSE),0)</f>
        <v>0</v>
      </c>
      <c r="O173" s="38">
        <f t="shared" si="56"/>
        <v>0</v>
      </c>
      <c r="P173" s="92">
        <f t="shared" si="57"/>
        <v>0</v>
      </c>
    </row>
    <row r="174" spans="11:19" x14ac:dyDescent="0.35">
      <c r="L174" s="48">
        <v>7</v>
      </c>
      <c r="M174" s="48">
        <v>4</v>
      </c>
      <c r="N174" s="38">
        <f>_xlfn.IFNA(VLOOKUP($M174,$J$128:$N$132,5,FALSE),0)</f>
        <v>0</v>
      </c>
      <c r="O174" s="38">
        <f t="shared" si="56"/>
        <v>0</v>
      </c>
      <c r="P174" s="92">
        <f t="shared" si="57"/>
        <v>0</v>
      </c>
    </row>
    <row r="175" spans="11:19" x14ac:dyDescent="0.35">
      <c r="L175" s="48">
        <v>8</v>
      </c>
      <c r="M175" s="48">
        <v>5</v>
      </c>
      <c r="N175" s="38">
        <f>_xlfn.IFNA(VLOOKUP($M175,$J$128:$N$132,5,FALSE),0)</f>
        <v>0</v>
      </c>
      <c r="O175" s="38">
        <f t="shared" si="56"/>
        <v>0</v>
      </c>
      <c r="P175" s="92">
        <f t="shared" si="57"/>
        <v>0</v>
      </c>
    </row>
  </sheetData>
  <mergeCells count="7">
    <mergeCell ref="X2:AC2"/>
    <mergeCell ref="AL2:AN2"/>
    <mergeCell ref="K110:K111"/>
    <mergeCell ref="L110:L111"/>
    <mergeCell ref="T110:T111"/>
    <mergeCell ref="U110:U111"/>
    <mergeCell ref="O2:T2"/>
  </mergeCells>
  <conditionalFormatting sqref="R8:R13 AA17:AA22 R17:R22 R26:R31 AA35:AA40 R35:R40 R44:R49">
    <cfRule type="cellIs" dxfId="2" priority="1" operator="equal">
      <formula>"LL"</formula>
    </cfRule>
  </conditionalFormatting>
  <pageMargins left="0.7" right="0.7" top="0.75" bottom="0.75" header="0.3" footer="0.3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R175"/>
  <sheetViews>
    <sheetView zoomScale="70" zoomScaleNormal="70" workbookViewId="0">
      <selection activeCell="P44" sqref="P44:Q49"/>
    </sheetView>
  </sheetViews>
  <sheetFormatPr defaultColWidth="11.453125" defaultRowHeight="14.5" x14ac:dyDescent="0.35"/>
  <cols>
    <col min="1" max="1" width="4.453125" style="1" customWidth="1"/>
    <col min="2" max="2" width="4.453125" style="1" hidden="1" customWidth="1"/>
    <col min="3" max="3" width="5.453125" style="1" customWidth="1"/>
    <col min="4" max="4" width="5.453125" style="1" hidden="1" customWidth="1"/>
    <col min="5" max="6" width="18.54296875" style="1" customWidth="1"/>
    <col min="7" max="7" width="13.453125" style="1" bestFit="1" customWidth="1"/>
    <col min="8" max="8" width="9.453125" style="1" bestFit="1" customWidth="1"/>
    <col min="9" max="10" width="3.453125" customWidth="1"/>
    <col min="11" max="11" width="6.1796875" customWidth="1"/>
    <col min="12" max="13" width="5.54296875" hidden="1" customWidth="1"/>
    <col min="14" max="14" width="6.1796875" customWidth="1"/>
    <col min="15" max="15" width="28.54296875" customWidth="1"/>
    <col min="16" max="16" width="12.7265625" customWidth="1"/>
    <col min="17" max="17" width="10.54296875" bestFit="1" customWidth="1"/>
    <col min="18" max="18" width="3.81640625" style="111" customWidth="1"/>
    <col min="19" max="19" width="5.7265625" customWidth="1"/>
    <col min="20" max="20" width="6.1796875" customWidth="1"/>
    <col min="21" max="22" width="5.54296875" hidden="1" customWidth="1"/>
    <col min="23" max="23" width="6.1796875" customWidth="1"/>
    <col min="24" max="24" width="28.54296875" customWidth="1"/>
    <col min="25" max="25" width="11.81640625" bestFit="1" customWidth="1"/>
    <col min="26" max="26" width="5.1796875" customWidth="1"/>
    <col min="27" max="27" width="3.81640625" style="111" customWidth="1"/>
    <col min="28" max="28" width="5.81640625" style="82" customWidth="1"/>
    <col min="29" max="29" width="2.81640625" hidden="1" customWidth="1"/>
    <col min="30" max="30" width="5.81640625" style="3" hidden="1" customWidth="1"/>
    <col min="31" max="31" width="6.1796875" customWidth="1"/>
    <col min="32" max="32" width="28.54296875" customWidth="1"/>
    <col min="33" max="33" width="11.81640625" bestFit="1" customWidth="1"/>
    <col min="34" max="34" width="5.453125" customWidth="1"/>
    <col min="35" max="35" width="4.453125" customWidth="1"/>
    <col min="36" max="36" width="11.453125" customWidth="1"/>
    <col min="37" max="37" width="2" hidden="1" customWidth="1"/>
    <col min="38" max="38" width="9.7265625" bestFit="1" customWidth="1"/>
    <col min="39" max="39" width="22.453125" style="4" bestFit="1" customWidth="1"/>
    <col min="40" max="40" width="18.54296875" style="4" customWidth="1"/>
    <col min="41" max="41" width="14.1796875" bestFit="1" customWidth="1"/>
  </cols>
  <sheetData>
    <row r="1" spans="1:44" x14ac:dyDescent="0.35">
      <c r="N1" s="2"/>
    </row>
    <row r="2" spans="1:44" ht="71.25" customHeight="1" x14ac:dyDescent="0.6">
      <c r="L2" s="157"/>
      <c r="M2" s="157"/>
      <c r="O2" s="180" t="str">
        <f>CONCATENATE(General!K18,General!F24,General!K19,General!F24,General!K20,General!F24,General!K21)</f>
        <v xml:space="preserve">   </v>
      </c>
      <c r="P2" s="180"/>
      <c r="Q2" s="180"/>
      <c r="R2" s="180"/>
      <c r="S2" s="180"/>
      <c r="T2" s="180"/>
      <c r="X2" s="181">
        <f>General!J3</f>
        <v>0</v>
      </c>
      <c r="Y2" s="181"/>
      <c r="Z2" s="181"/>
      <c r="AA2" s="181"/>
      <c r="AB2" s="181"/>
      <c r="AC2" s="181"/>
      <c r="AG2" s="5"/>
      <c r="AL2" s="180" t="str">
        <f>CONCATENATE(General!K18,General!F24,General!K19,General!F24,General!K20,General!F24,General!K21,General!F24,General!F3)</f>
        <v xml:space="preserve">    </v>
      </c>
      <c r="AM2" s="180"/>
      <c r="AN2" s="180"/>
      <c r="AO2" s="157"/>
      <c r="AP2" s="157"/>
      <c r="AQ2" s="157"/>
      <c r="AR2" s="157"/>
    </row>
    <row r="3" spans="1:44" ht="14.5" customHeight="1" x14ac:dyDescent="0.35">
      <c r="X3" s="6"/>
      <c r="Y3" s="6"/>
    </row>
    <row r="4" spans="1:44" ht="18" customHeight="1" x14ac:dyDescent="0.4">
      <c r="A4" s="7" t="s">
        <v>0</v>
      </c>
      <c r="B4" s="7"/>
      <c r="K4" s="8"/>
      <c r="L4" s="8"/>
      <c r="M4" s="8"/>
      <c r="O4" s="9"/>
      <c r="P4" s="9"/>
      <c r="AJ4" s="10" t="s">
        <v>1</v>
      </c>
      <c r="AK4" s="8"/>
    </row>
    <row r="5" spans="1:44" ht="14.5" customHeight="1" x14ac:dyDescent="0.35">
      <c r="A5" s="11" t="s">
        <v>2</v>
      </c>
      <c r="B5" s="11"/>
      <c r="C5" s="12" t="s">
        <v>3</v>
      </c>
      <c r="D5" s="12" t="s">
        <v>21</v>
      </c>
      <c r="E5" s="13" t="s">
        <v>4</v>
      </c>
      <c r="F5" s="13" t="s">
        <v>61</v>
      </c>
      <c r="G5" s="11" t="s">
        <v>13</v>
      </c>
      <c r="H5" s="11" t="s">
        <v>6</v>
      </c>
      <c r="AJ5" s="14" t="s">
        <v>2</v>
      </c>
      <c r="AK5" s="15"/>
      <c r="AL5" s="16" t="s">
        <v>3</v>
      </c>
      <c r="AM5" s="17" t="s">
        <v>4</v>
      </c>
      <c r="AN5" s="13" t="s">
        <v>61</v>
      </c>
      <c r="AO5" s="18" t="s">
        <v>14</v>
      </c>
    </row>
    <row r="6" spans="1:44" ht="14.5" customHeight="1" x14ac:dyDescent="0.35">
      <c r="A6" s="19">
        <v>1</v>
      </c>
      <c r="B6" s="50">
        <f>IF(General!$I$18=1,'Class 1'!D6,'Class 1'!C6)</f>
        <v>0</v>
      </c>
      <c r="C6" s="64"/>
      <c r="D6" s="55">
        <f>IF(General!$I$18=1,'Class 1'!A6,0)</f>
        <v>0</v>
      </c>
      <c r="E6" s="55">
        <f>IF(C6&lt;&gt;0,VLOOKUP(C6,General!$A$15:$C$514,2,FALSE),0)</f>
        <v>0</v>
      </c>
      <c r="F6" s="55">
        <f>IF(C6&lt;&gt;0,VLOOKUP(C6,General!$A$15:$C$514,3,FALSE),0)</f>
        <v>0</v>
      </c>
      <c r="G6" s="61"/>
      <c r="H6" s="20"/>
      <c r="K6" s="21" t="s">
        <v>7</v>
      </c>
      <c r="L6" s="21"/>
      <c r="M6" s="21"/>
      <c r="N6" s="21"/>
      <c r="O6" s="9">
        <f>IF(General!$I$20&gt;0,General!J5,0)</f>
        <v>0</v>
      </c>
      <c r="P6" s="9"/>
      <c r="AJ6" s="23">
        <v>1</v>
      </c>
      <c r="AK6" s="24">
        <v>1</v>
      </c>
      <c r="AL6" s="25">
        <f t="shared" ref="AL6:AL11" si="0">_xlfn.IFNA(VLOOKUP($AK6,$AD$26:$AF$31,2,FALSE),0)</f>
        <v>0</v>
      </c>
      <c r="AM6" s="26">
        <f>IF(AL6&gt;0,VLOOKUP($AL6,$B$6:$G$35,4,FALSE),0)</f>
        <v>0</v>
      </c>
      <c r="AN6" s="26">
        <f>IF(AL6&gt;0,VLOOKUP($AL6,$B$6:$G$35,5,FALSE),0)</f>
        <v>0</v>
      </c>
      <c r="AO6" s="27">
        <f>IF(AL6&gt;0,VLOOKUP(AL6,$B$6:$G$105,6,FALSE),0)</f>
        <v>0</v>
      </c>
    </row>
    <row r="7" spans="1:44" ht="14.5" customHeight="1" x14ac:dyDescent="0.35">
      <c r="A7" s="28">
        <v>2</v>
      </c>
      <c r="B7" s="51">
        <f>IF(General!$I$18=1,'Class 1'!D7,'Class 1'!C7)</f>
        <v>0</v>
      </c>
      <c r="C7" s="65"/>
      <c r="D7" s="56">
        <f>IF(General!$I$18=1,'Class 1'!A7,0)</f>
        <v>0</v>
      </c>
      <c r="E7" s="55">
        <f>IF(C7&lt;&gt;0,VLOOKUP(C7,General!$A$15:$C$514,2,FALSE),0)</f>
        <v>0</v>
      </c>
      <c r="F7" s="55">
        <f>IF(C7&lt;&gt;0,VLOOKUP(C7,General!$A$15:$C$514,3,FALSE),0)</f>
        <v>0</v>
      </c>
      <c r="G7" s="62"/>
      <c r="H7" s="29">
        <f t="shared" ref="H7:H19" si="1">IF(G7&gt;0,G7-G$6,0)</f>
        <v>0</v>
      </c>
      <c r="K7" s="30"/>
      <c r="L7" s="30"/>
      <c r="M7" s="30"/>
      <c r="N7" s="12" t="s">
        <v>3</v>
      </c>
      <c r="O7" s="31" t="s">
        <v>4</v>
      </c>
      <c r="P7" s="32" t="s">
        <v>13</v>
      </c>
      <c r="Q7" s="11" t="s">
        <v>2</v>
      </c>
      <c r="R7" s="112" t="s">
        <v>57</v>
      </c>
      <c r="S7" s="21"/>
      <c r="T7" s="21"/>
      <c r="U7" s="21"/>
      <c r="V7" s="21"/>
      <c r="W7" s="21"/>
      <c r="X7" s="21"/>
      <c r="Y7" s="21"/>
      <c r="Z7" s="21"/>
      <c r="AA7" s="113"/>
      <c r="AB7" s="85"/>
      <c r="AC7" s="21"/>
      <c r="AD7" s="33"/>
      <c r="AE7" s="21"/>
      <c r="AF7" s="21"/>
      <c r="AG7" s="21"/>
      <c r="AH7" s="21"/>
      <c r="AJ7" s="23">
        <v>2</v>
      </c>
      <c r="AK7" s="24">
        <v>2</v>
      </c>
      <c r="AL7" s="25">
        <f t="shared" si="0"/>
        <v>0</v>
      </c>
      <c r="AM7" s="26">
        <f t="shared" ref="AM7:AM35" si="2">IF(AL7&gt;0,VLOOKUP($AL7,$B$6:$G$35,4,FALSE),0)</f>
        <v>0</v>
      </c>
      <c r="AN7" s="26">
        <f t="shared" ref="AN7:AN35" si="3">IF(AL7&gt;0,VLOOKUP($AL7,$B$6:$G$35,5,FALSE),0)</f>
        <v>0</v>
      </c>
      <c r="AO7" s="27">
        <f t="shared" ref="AO7:AO35" si="4">IF(AL7&gt;0,VLOOKUP(AL7,$B$6:$G$105,6,FALSE),0)</f>
        <v>0</v>
      </c>
    </row>
    <row r="8" spans="1:44" ht="14.5" customHeight="1" x14ac:dyDescent="0.35">
      <c r="A8" s="28">
        <v>3</v>
      </c>
      <c r="B8" s="51">
        <f>IF(General!$I$18=1,'Class 1'!D8,'Class 1'!C8)</f>
        <v>0</v>
      </c>
      <c r="C8" s="65"/>
      <c r="D8" s="56">
        <f>IF(General!$I$18=1,'Class 1'!A8,0)</f>
        <v>0</v>
      </c>
      <c r="E8" s="55">
        <f>IF(C8&lt;&gt;0,VLOOKUP(C8,General!$A$15:$C$514,2,FALSE),0)</f>
        <v>0</v>
      </c>
      <c r="F8" s="55">
        <f>IF(C8&lt;&gt;0,VLOOKUP(C8,General!$A$15:$C$514,3,FALSE),0)</f>
        <v>0</v>
      </c>
      <c r="G8" s="62"/>
      <c r="H8" s="29">
        <f t="shared" si="1"/>
        <v>0</v>
      </c>
      <c r="K8" s="144"/>
      <c r="L8" s="145">
        <v>1</v>
      </c>
      <c r="M8" s="145">
        <f>Q8</f>
        <v>0</v>
      </c>
      <c r="N8" s="146">
        <f>VLOOKUP(L8,$A$6:$E$35,2,FALSE)</f>
        <v>0</v>
      </c>
      <c r="O8" s="117">
        <f>VLOOKUP(N8,$B$6:$E$35,4,FALSE)</f>
        <v>0</v>
      </c>
      <c r="P8" s="119"/>
      <c r="Q8" s="120"/>
      <c r="R8" s="121">
        <f t="shared" ref="R8:R13" si="5">_xlfn.IFNA(VLOOKUP(N8,N$122:R$132,5,FALSE),0)</f>
        <v>0</v>
      </c>
      <c r="S8" s="21"/>
      <c r="T8" s="21"/>
      <c r="U8" s="21"/>
      <c r="V8" s="21"/>
      <c r="W8" s="21"/>
      <c r="X8" s="21"/>
      <c r="Y8" s="21"/>
      <c r="Z8" s="21"/>
      <c r="AA8" s="113"/>
      <c r="AB8" s="85"/>
      <c r="AC8" s="21"/>
      <c r="AD8" s="33"/>
      <c r="AE8" s="21"/>
      <c r="AF8" s="21"/>
      <c r="AG8" s="21"/>
      <c r="AH8" s="21"/>
      <c r="AJ8" s="23">
        <v>3</v>
      </c>
      <c r="AK8" s="24">
        <v>3</v>
      </c>
      <c r="AL8" s="25">
        <f t="shared" si="0"/>
        <v>0</v>
      </c>
      <c r="AM8" s="26">
        <f t="shared" si="2"/>
        <v>0</v>
      </c>
      <c r="AN8" s="26">
        <f t="shared" si="3"/>
        <v>0</v>
      </c>
      <c r="AO8" s="27">
        <f t="shared" si="4"/>
        <v>0</v>
      </c>
    </row>
    <row r="9" spans="1:44" ht="12.75" customHeight="1" x14ac:dyDescent="0.35">
      <c r="A9" s="28">
        <v>4</v>
      </c>
      <c r="B9" s="51">
        <f>IF(General!$I$18=1,'Class 1'!D9,'Class 1'!C9)</f>
        <v>0</v>
      </c>
      <c r="C9" s="65"/>
      <c r="D9" s="56">
        <f>IF(General!$I$18=1,'Class 1'!A9,0)</f>
        <v>0</v>
      </c>
      <c r="E9" s="55">
        <f>IF(C9&lt;&gt;0,VLOOKUP(C9,General!$A$15:$C$514,2,FALSE),0)</f>
        <v>0</v>
      </c>
      <c r="F9" s="55">
        <f>IF(C9&lt;&gt;0,VLOOKUP(C9,General!$A$15:$C$514,3,FALSE),0)</f>
        <v>0</v>
      </c>
      <c r="G9" s="62"/>
      <c r="H9" s="29">
        <f t="shared" si="1"/>
        <v>0</v>
      </c>
      <c r="K9" s="122"/>
      <c r="L9" s="148">
        <v>10</v>
      </c>
      <c r="M9" s="148">
        <f>Q9</f>
        <v>0</v>
      </c>
      <c r="N9" s="149">
        <f t="shared" ref="N9:N13" si="6">VLOOKUP(L9,$A$6:$E$35,2,FALSE)</f>
        <v>0</v>
      </c>
      <c r="O9" s="123">
        <f t="shared" ref="O9:O13" si="7">VLOOKUP(N9,$B$6:$E$35,4,FALSE)</f>
        <v>0</v>
      </c>
      <c r="P9" s="125"/>
      <c r="Q9" s="126"/>
      <c r="R9" s="150">
        <f t="shared" si="5"/>
        <v>0</v>
      </c>
      <c r="S9" s="21"/>
      <c r="T9" s="21"/>
      <c r="U9" s="21"/>
      <c r="V9" s="21"/>
      <c r="W9" s="21"/>
      <c r="X9" s="21"/>
      <c r="Y9" s="21"/>
      <c r="Z9" s="21"/>
      <c r="AA9" s="113"/>
      <c r="AB9" s="85"/>
      <c r="AC9" s="21"/>
      <c r="AD9" s="33"/>
      <c r="AE9" s="21"/>
      <c r="AF9" s="21"/>
      <c r="AG9" s="21"/>
      <c r="AH9" s="21"/>
      <c r="AJ9" s="23">
        <v>4</v>
      </c>
      <c r="AK9" s="24">
        <v>4</v>
      </c>
      <c r="AL9" s="25">
        <f t="shared" si="0"/>
        <v>0</v>
      </c>
      <c r="AM9" s="26">
        <f t="shared" si="2"/>
        <v>0</v>
      </c>
      <c r="AN9" s="26">
        <f t="shared" si="3"/>
        <v>0</v>
      </c>
      <c r="AO9" s="27">
        <f t="shared" si="4"/>
        <v>0</v>
      </c>
    </row>
    <row r="10" spans="1:44" ht="14.5" customHeight="1" x14ac:dyDescent="0.35">
      <c r="A10" s="28">
        <v>5</v>
      </c>
      <c r="B10" s="51">
        <f>IF(General!$I$18=1,'Class 1'!D10,'Class 1'!C10)</f>
        <v>0</v>
      </c>
      <c r="C10" s="65"/>
      <c r="D10" s="56">
        <f>IF(General!$I$18=1,'Class 1'!A10,0)</f>
        <v>0</v>
      </c>
      <c r="E10" s="55">
        <f>IF(C10&lt;&gt;0,VLOOKUP(C10,General!$A$15:$C$514,2,FALSE),0)</f>
        <v>0</v>
      </c>
      <c r="F10" s="55">
        <f>IF(C10&lt;&gt;0,VLOOKUP(C10,General!$A$15:$C$514,3,FALSE),0)</f>
        <v>0</v>
      </c>
      <c r="G10" s="62"/>
      <c r="H10" s="29">
        <f t="shared" si="1"/>
        <v>0</v>
      </c>
      <c r="K10" s="151" t="s">
        <v>41</v>
      </c>
      <c r="L10" s="148">
        <v>11</v>
      </c>
      <c r="M10" s="148">
        <f>Q10</f>
        <v>0</v>
      </c>
      <c r="N10" s="149">
        <f t="shared" si="6"/>
        <v>0</v>
      </c>
      <c r="O10" s="123">
        <f t="shared" si="7"/>
        <v>0</v>
      </c>
      <c r="P10" s="125"/>
      <c r="Q10" s="126"/>
      <c r="R10" s="150">
        <f t="shared" si="5"/>
        <v>0</v>
      </c>
      <c r="S10" s="21"/>
      <c r="AA10" s="113"/>
      <c r="AB10" s="85"/>
      <c r="AC10" s="21"/>
      <c r="AD10" s="33"/>
      <c r="AE10" s="21"/>
      <c r="AF10" s="21"/>
      <c r="AG10" s="21"/>
      <c r="AH10" s="21"/>
      <c r="AJ10" s="23">
        <v>5</v>
      </c>
      <c r="AK10" s="24">
        <v>5</v>
      </c>
      <c r="AL10" s="25">
        <f t="shared" si="0"/>
        <v>0</v>
      </c>
      <c r="AM10" s="26">
        <f t="shared" si="2"/>
        <v>0</v>
      </c>
      <c r="AN10" s="26">
        <f t="shared" si="3"/>
        <v>0</v>
      </c>
      <c r="AO10" s="27">
        <f t="shared" si="4"/>
        <v>0</v>
      </c>
    </row>
    <row r="11" spans="1:44" x14ac:dyDescent="0.35">
      <c r="A11" s="28">
        <v>6</v>
      </c>
      <c r="B11" s="51">
        <f>IF(General!$I$18=1,'Class 1'!D11,'Class 1'!C11)</f>
        <v>0</v>
      </c>
      <c r="C11" s="65"/>
      <c r="D11" s="56">
        <f>IF(General!$I$18=1,'Class 1'!A11,0)</f>
        <v>0</v>
      </c>
      <c r="E11" s="55">
        <f>IF(C11&lt;&gt;0,VLOOKUP(C11,General!$A$15:$C$514,2,FALSE),0)</f>
        <v>0</v>
      </c>
      <c r="F11" s="55">
        <f>IF(C11&lt;&gt;0,VLOOKUP(C11,General!$A$15:$C$514,3,FALSE),0)</f>
        <v>0</v>
      </c>
      <c r="G11" s="62"/>
      <c r="H11" s="29">
        <f t="shared" si="1"/>
        <v>0</v>
      </c>
      <c r="K11" s="152"/>
      <c r="L11" s="148">
        <v>20</v>
      </c>
      <c r="M11" s="148">
        <f t="shared" ref="M11:M12" si="8">Q11</f>
        <v>0</v>
      </c>
      <c r="N11" s="149">
        <f t="shared" si="6"/>
        <v>0</v>
      </c>
      <c r="O11" s="123">
        <f t="shared" si="7"/>
        <v>0</v>
      </c>
      <c r="P11" s="125"/>
      <c r="Q11" s="126"/>
      <c r="R11" s="150">
        <f t="shared" si="5"/>
        <v>0</v>
      </c>
      <c r="S11" s="21"/>
      <c r="AA11" s="115"/>
      <c r="AB11" s="83"/>
      <c r="AC11" s="21"/>
      <c r="AD11" s="35"/>
      <c r="AE11" s="21"/>
      <c r="AF11" s="21"/>
      <c r="AG11" s="21"/>
      <c r="AH11" s="21"/>
      <c r="AJ11" s="23">
        <v>6</v>
      </c>
      <c r="AK11" s="24">
        <v>6</v>
      </c>
      <c r="AL11" s="25">
        <f t="shared" si="0"/>
        <v>0</v>
      </c>
      <c r="AM11" s="26">
        <f t="shared" si="2"/>
        <v>0</v>
      </c>
      <c r="AN11" s="26">
        <f t="shared" si="3"/>
        <v>0</v>
      </c>
      <c r="AO11" s="27">
        <f t="shared" si="4"/>
        <v>0</v>
      </c>
    </row>
    <row r="12" spans="1:44" x14ac:dyDescent="0.35">
      <c r="A12" s="28">
        <v>7</v>
      </c>
      <c r="B12" s="51">
        <f>IF(General!$I$18=1,'Class 1'!D12,'Class 1'!C12)</f>
        <v>0</v>
      </c>
      <c r="C12" s="65"/>
      <c r="D12" s="56">
        <f>IF(General!$I$18=1,'Class 1'!A12,0)</f>
        <v>0</v>
      </c>
      <c r="E12" s="55">
        <f>IF(C12&lt;&gt;0,VLOOKUP(C12,General!$A$15:$C$514,2,FALSE),0)</f>
        <v>0</v>
      </c>
      <c r="F12" s="55">
        <f>IF(C12&lt;&gt;0,VLOOKUP(C12,General!$A$15:$C$514,3,FALSE),0)</f>
        <v>0</v>
      </c>
      <c r="G12" s="62"/>
      <c r="H12" s="29">
        <f t="shared" si="1"/>
        <v>0</v>
      </c>
      <c r="K12" s="152"/>
      <c r="L12" s="148">
        <v>21</v>
      </c>
      <c r="M12" s="148">
        <f t="shared" si="8"/>
        <v>0</v>
      </c>
      <c r="N12" s="149">
        <f t="shared" si="6"/>
        <v>0</v>
      </c>
      <c r="O12" s="123">
        <f t="shared" si="7"/>
        <v>0</v>
      </c>
      <c r="P12" s="125"/>
      <c r="Q12" s="126"/>
      <c r="R12" s="150">
        <f t="shared" si="5"/>
        <v>0</v>
      </c>
      <c r="S12" s="21"/>
      <c r="AA12" s="84"/>
      <c r="AB12" s="84"/>
      <c r="AC12" s="21"/>
      <c r="AD12" s="36"/>
      <c r="AE12" s="21"/>
      <c r="AF12" s="21"/>
      <c r="AG12" s="21"/>
      <c r="AH12" s="21"/>
      <c r="AJ12" s="23">
        <v>7</v>
      </c>
      <c r="AK12" s="24">
        <v>1</v>
      </c>
      <c r="AL12" s="25">
        <f>_xlfn.IFNA(IF(General!I$19=1,VLOOKUP('Class 1'!AK12,'Class 1'!U$127:W$128,3),VLOOKUP(AK12,'Class 1'!U$135:W$136,3)),0)</f>
        <v>0</v>
      </c>
      <c r="AM12" s="26">
        <f t="shared" si="2"/>
        <v>0</v>
      </c>
      <c r="AN12" s="26">
        <f t="shared" si="3"/>
        <v>0</v>
      </c>
      <c r="AO12" s="27">
        <f t="shared" si="4"/>
        <v>0</v>
      </c>
    </row>
    <row r="13" spans="1:44" x14ac:dyDescent="0.35">
      <c r="A13" s="28">
        <v>8</v>
      </c>
      <c r="B13" s="51">
        <f>IF(General!$I$18=1,'Class 1'!D13,'Class 1'!C13)</f>
        <v>0</v>
      </c>
      <c r="C13" s="65"/>
      <c r="D13" s="56">
        <f>IF(General!$I$18=1,'Class 1'!A13,0)</f>
        <v>0</v>
      </c>
      <c r="E13" s="55">
        <f>IF(C13&lt;&gt;0,VLOOKUP(C13,General!$A$15:$C$514,2,FALSE),0)</f>
        <v>0</v>
      </c>
      <c r="F13" s="55">
        <f>IF(C13&lt;&gt;0,VLOOKUP(C13,General!$A$15:$C$514,3,FALSE),0)</f>
        <v>0</v>
      </c>
      <c r="G13" s="62"/>
      <c r="H13" s="29">
        <f t="shared" si="1"/>
        <v>0</v>
      </c>
      <c r="K13" s="153"/>
      <c r="L13" s="154">
        <v>30</v>
      </c>
      <c r="M13" s="154">
        <f>Q13</f>
        <v>0</v>
      </c>
      <c r="N13" s="155">
        <f t="shared" si="6"/>
        <v>0</v>
      </c>
      <c r="O13" s="131">
        <f t="shared" si="7"/>
        <v>0</v>
      </c>
      <c r="P13" s="133"/>
      <c r="Q13" s="134"/>
      <c r="R13" s="156">
        <f t="shared" si="5"/>
        <v>0</v>
      </c>
      <c r="S13" s="21"/>
      <c r="AA13" s="84"/>
      <c r="AB13" s="84"/>
      <c r="AC13" s="21"/>
      <c r="AD13" s="36"/>
      <c r="AE13" s="21"/>
      <c r="AF13" s="21"/>
      <c r="AG13" s="21"/>
      <c r="AH13" s="21"/>
      <c r="AJ13" s="23">
        <v>8</v>
      </c>
      <c r="AK13" s="24">
        <v>2</v>
      </c>
      <c r="AL13" s="25">
        <f>_xlfn.IFNA(IF(General!I$19=1,VLOOKUP('Class 1'!AK13,'Class 1'!U$127:W$128,3),VLOOKUP(AK13,'Class 1'!U$135:W$136,3)),0)</f>
        <v>0</v>
      </c>
      <c r="AM13" s="26">
        <f t="shared" si="2"/>
        <v>0</v>
      </c>
      <c r="AN13" s="26">
        <f t="shared" si="3"/>
        <v>0</v>
      </c>
      <c r="AO13" s="27">
        <f t="shared" si="4"/>
        <v>0</v>
      </c>
    </row>
    <row r="14" spans="1:44" x14ac:dyDescent="0.35">
      <c r="A14" s="28">
        <v>9</v>
      </c>
      <c r="B14" s="51">
        <f>IF(General!$I$18=1,'Class 1'!D14,'Class 1'!C14)</f>
        <v>0</v>
      </c>
      <c r="C14" s="65"/>
      <c r="D14" s="56">
        <f>IF(General!$I$18=1,'Class 1'!A14,0)</f>
        <v>0</v>
      </c>
      <c r="E14" s="55">
        <f>IF(C14&lt;&gt;0,VLOOKUP(C14,General!$A$15:$C$514,2,FALSE),0)</f>
        <v>0</v>
      </c>
      <c r="F14" s="55">
        <f>IF(C14&lt;&gt;0,VLOOKUP(C14,General!$A$15:$C$514,3,FALSE),0)</f>
        <v>0</v>
      </c>
      <c r="G14" s="62"/>
      <c r="H14" s="29">
        <f t="shared" si="1"/>
        <v>0</v>
      </c>
      <c r="N14" s="21"/>
      <c r="O14" s="21"/>
      <c r="P14" s="21"/>
      <c r="Q14" s="21"/>
      <c r="R14" s="113"/>
      <c r="S14" s="21"/>
      <c r="AA14" s="84"/>
      <c r="AB14" s="84"/>
      <c r="AC14" s="21"/>
      <c r="AD14" s="36"/>
      <c r="AE14" s="21"/>
      <c r="AF14" s="21"/>
      <c r="AG14" s="21"/>
      <c r="AH14" s="21"/>
      <c r="AJ14" s="23">
        <v>9</v>
      </c>
      <c r="AK14" s="24">
        <v>1</v>
      </c>
      <c r="AL14" s="25">
        <f>_xlfn.IFNA(VLOOKUP(AK14,U129:W130,3,FALSE),0)</f>
        <v>0</v>
      </c>
      <c r="AM14" s="26">
        <f t="shared" si="2"/>
        <v>0</v>
      </c>
      <c r="AN14" s="26">
        <f t="shared" si="3"/>
        <v>0</v>
      </c>
      <c r="AO14" s="27">
        <f t="shared" si="4"/>
        <v>0</v>
      </c>
    </row>
    <row r="15" spans="1:44" x14ac:dyDescent="0.35">
      <c r="A15" s="28">
        <v>10</v>
      </c>
      <c r="B15" s="51">
        <f>IF(General!$I$18=1,'Class 1'!D15,'Class 1'!C15)</f>
        <v>0</v>
      </c>
      <c r="C15" s="65"/>
      <c r="D15" s="56">
        <f>IF(General!$I$18=1,'Class 1'!A15,0)</f>
        <v>0</v>
      </c>
      <c r="E15" s="55">
        <f>IF(C15&lt;&gt;0,VLOOKUP(C15,General!$A$15:$C$514,2,FALSE),0)</f>
        <v>0</v>
      </c>
      <c r="F15" s="55">
        <f>IF(C15&lt;&gt;0,VLOOKUP(C15,General!$A$15:$C$514,3,FALSE),0)</f>
        <v>0</v>
      </c>
      <c r="G15" s="62"/>
      <c r="H15" s="29">
        <f t="shared" si="1"/>
        <v>0</v>
      </c>
      <c r="N15" s="21"/>
      <c r="O15" s="9">
        <f>IF(General!$I$20=1,General!J6,0)</f>
        <v>0</v>
      </c>
      <c r="P15" s="9"/>
      <c r="Q15" s="21"/>
      <c r="R15" s="113"/>
      <c r="S15" s="21"/>
      <c r="T15" s="21" t="s">
        <v>8</v>
      </c>
      <c r="U15" s="21"/>
      <c r="V15" s="21"/>
      <c r="W15" s="21"/>
      <c r="X15" s="9">
        <f>IF(General!$I$20&gt;0,General!J11,0)</f>
        <v>0</v>
      </c>
      <c r="Y15" s="22"/>
      <c r="Z15" s="21"/>
      <c r="AA15" s="84"/>
      <c r="AB15" s="84"/>
      <c r="AC15" s="21"/>
      <c r="AD15" s="36"/>
      <c r="AE15" s="21"/>
      <c r="AF15" s="21"/>
      <c r="AG15" s="21"/>
      <c r="AH15" s="21"/>
      <c r="AJ15" s="23">
        <v>10</v>
      </c>
      <c r="AK15" s="24">
        <v>2</v>
      </c>
      <c r="AL15" s="25">
        <f>_xlfn.IFNA(VLOOKUP(AK15,U129:W130,3,FALSE),0)</f>
        <v>0</v>
      </c>
      <c r="AM15" s="26">
        <f t="shared" si="2"/>
        <v>0</v>
      </c>
      <c r="AN15" s="26">
        <f t="shared" si="3"/>
        <v>0</v>
      </c>
      <c r="AO15" s="27">
        <f t="shared" si="4"/>
        <v>0</v>
      </c>
    </row>
    <row r="16" spans="1:44" x14ac:dyDescent="0.35">
      <c r="A16" s="28">
        <v>11</v>
      </c>
      <c r="B16" s="51">
        <f>IF(General!$I$18=1,'Class 1'!D16,'Class 1'!C16)</f>
        <v>0</v>
      </c>
      <c r="C16" s="65"/>
      <c r="D16" s="56">
        <f>IF(General!$I$18=1,'Class 1'!A16,0)</f>
        <v>0</v>
      </c>
      <c r="E16" s="55">
        <f>IF(C16&lt;&gt;0,VLOOKUP(C16,General!$A$15:$C$514,2,FALSE),0)</f>
        <v>0</v>
      </c>
      <c r="F16" s="55">
        <f>IF(C16&lt;&gt;0,VLOOKUP(C16,General!$A$15:$C$514,3,FALSE),0)</f>
        <v>0</v>
      </c>
      <c r="G16" s="62"/>
      <c r="H16" s="29">
        <f t="shared" si="1"/>
        <v>0</v>
      </c>
      <c r="K16" s="30"/>
      <c r="L16" s="30"/>
      <c r="M16" s="30"/>
      <c r="N16" s="12" t="s">
        <v>3</v>
      </c>
      <c r="O16" s="31" t="s">
        <v>4</v>
      </c>
      <c r="P16" s="32" t="s">
        <v>13</v>
      </c>
      <c r="Q16" s="11" t="s">
        <v>2</v>
      </c>
      <c r="R16" s="112" t="s">
        <v>57</v>
      </c>
      <c r="S16" s="21"/>
      <c r="T16" s="34"/>
      <c r="U16" s="34" t="s">
        <v>2</v>
      </c>
      <c r="V16" s="34" t="s">
        <v>56</v>
      </c>
      <c r="W16" s="12" t="s">
        <v>3</v>
      </c>
      <c r="X16" s="31" t="s">
        <v>4</v>
      </c>
      <c r="Y16" s="32" t="s">
        <v>13</v>
      </c>
      <c r="Z16" s="11" t="s">
        <v>2</v>
      </c>
      <c r="AA16" s="112" t="s">
        <v>57</v>
      </c>
      <c r="AB16" s="85"/>
      <c r="AC16" s="21"/>
      <c r="AD16" s="33"/>
      <c r="AE16" s="21"/>
      <c r="AF16" s="22"/>
      <c r="AG16" s="22"/>
      <c r="AH16" s="21"/>
      <c r="AJ16" s="23">
        <v>11</v>
      </c>
      <c r="AK16" s="24">
        <v>1</v>
      </c>
      <c r="AL16" s="25">
        <f>_xlfn.IFNA(VLOOKUP(AK16,U131:W132,3,FALSE),0)</f>
        <v>0</v>
      </c>
      <c r="AM16" s="26">
        <f t="shared" si="2"/>
        <v>0</v>
      </c>
      <c r="AN16" s="26">
        <f t="shared" si="3"/>
        <v>0</v>
      </c>
      <c r="AO16" s="27">
        <f t="shared" si="4"/>
        <v>0</v>
      </c>
    </row>
    <row r="17" spans="1:41" x14ac:dyDescent="0.35">
      <c r="A17" s="28">
        <v>12</v>
      </c>
      <c r="B17" s="51">
        <f>IF(General!$I$18=1,'Class 1'!D17,'Class 1'!C17)</f>
        <v>0</v>
      </c>
      <c r="C17" s="65"/>
      <c r="D17" s="56">
        <f>IF(General!$I$18=1,'Class 1'!A17,0)</f>
        <v>0</v>
      </c>
      <c r="E17" s="55">
        <f>IF(C17&lt;&gt;0,VLOOKUP(C17,General!$A$15:$C$514,2,FALSE),0)</f>
        <v>0</v>
      </c>
      <c r="F17" s="55">
        <f>IF(C17&lt;&gt;0,VLOOKUP(C17,General!$A$15:$C$514,3,FALSE),0)</f>
        <v>0</v>
      </c>
      <c r="G17" s="62"/>
      <c r="H17" s="29">
        <f t="shared" si="1"/>
        <v>0</v>
      </c>
      <c r="K17" s="144"/>
      <c r="L17" s="145">
        <v>4</v>
      </c>
      <c r="M17" s="145">
        <f>Q17</f>
        <v>0</v>
      </c>
      <c r="N17" s="146">
        <f>VLOOKUP(L17,$A$6:$E$35,2,FALSE)</f>
        <v>0</v>
      </c>
      <c r="O17" s="117">
        <f>VLOOKUP(N17,$B$6:$E$35,4,FALSE)</f>
        <v>0</v>
      </c>
      <c r="P17" s="119"/>
      <c r="Q17" s="120"/>
      <c r="R17" s="147">
        <f t="shared" ref="R17:R22" si="9">_xlfn.IFNA(VLOOKUP(N17,N$122:R$132,5,FALSE),0)</f>
        <v>0</v>
      </c>
      <c r="S17" s="21"/>
      <c r="T17" s="116"/>
      <c r="U17" s="117">
        <f>Z17</f>
        <v>1</v>
      </c>
      <c r="V17" s="117">
        <v>1</v>
      </c>
      <c r="W17" s="118">
        <f>_xlfn.IFNA(VLOOKUP('Class 1'!V17,'Class 1'!K$112:N$116,4,FALSE),0)</f>
        <v>0</v>
      </c>
      <c r="X17" s="117">
        <f t="shared" ref="X17:X22" si="10">_xlfn.IFNA(VLOOKUP(W17,B$6:E$35,4,FALSE),0)</f>
        <v>0</v>
      </c>
      <c r="Y17" s="119">
        <v>7.0717592592592588E-4</v>
      </c>
      <c r="Z17" s="120">
        <v>1</v>
      </c>
      <c r="AA17" s="121" t="str">
        <f t="shared" ref="AA17:AA22" si="11">_xlfn.IFNA(VLOOKUP(W17,W$116:AA$119,5,FALSE),0)</f>
        <v>LL</v>
      </c>
      <c r="AC17" s="21"/>
      <c r="AD17" s="45"/>
      <c r="AJ17" s="23">
        <v>12</v>
      </c>
      <c r="AK17" s="24">
        <v>2</v>
      </c>
      <c r="AL17" s="25">
        <f>_xlfn.IFNA(VLOOKUP(AK17,U131:W132,3,FALSE),0)</f>
        <v>0</v>
      </c>
      <c r="AM17" s="26">
        <f t="shared" si="2"/>
        <v>0</v>
      </c>
      <c r="AN17" s="26">
        <f t="shared" si="3"/>
        <v>0</v>
      </c>
      <c r="AO17" s="27">
        <f t="shared" si="4"/>
        <v>0</v>
      </c>
    </row>
    <row r="18" spans="1:41" x14ac:dyDescent="0.35">
      <c r="A18" s="28">
        <v>13</v>
      </c>
      <c r="B18" s="51">
        <f>IF(General!$I$18=1,'Class 1'!D18,'Class 1'!C18)</f>
        <v>0</v>
      </c>
      <c r="C18" s="65"/>
      <c r="D18" s="56">
        <f>IF(General!$I$18=1,'Class 1'!A18,0)</f>
        <v>0</v>
      </c>
      <c r="E18" s="55">
        <f>IF(C18&lt;&gt;0,VLOOKUP(C18,General!$A$15:$C$514,2,FALSE),0)</f>
        <v>0</v>
      </c>
      <c r="F18" s="55">
        <f>IF(C18&lt;&gt;0,VLOOKUP(C18,General!$A$15:$C$514,3,FALSE),0)</f>
        <v>0</v>
      </c>
      <c r="G18" s="62"/>
      <c r="H18" s="29">
        <f t="shared" si="1"/>
        <v>0</v>
      </c>
      <c r="K18" s="122"/>
      <c r="L18" s="148">
        <v>7</v>
      </c>
      <c r="M18" s="148">
        <f>Q18</f>
        <v>0</v>
      </c>
      <c r="N18" s="149">
        <f t="shared" ref="N18:N22" si="12">VLOOKUP(L18,$A$6:$E$35,2,FALSE)</f>
        <v>0</v>
      </c>
      <c r="O18" s="123">
        <f t="shared" ref="O18:O22" si="13">VLOOKUP(N18,$B$6:$E$35,4,FALSE)</f>
        <v>0</v>
      </c>
      <c r="P18" s="125"/>
      <c r="Q18" s="126"/>
      <c r="R18" s="150">
        <f t="shared" si="9"/>
        <v>0</v>
      </c>
      <c r="S18" s="21"/>
      <c r="T18" s="122"/>
      <c r="U18" s="123">
        <f>Z18</f>
        <v>2</v>
      </c>
      <c r="V18" s="123">
        <v>2</v>
      </c>
      <c r="W18" s="124">
        <f>_xlfn.IFNA(VLOOKUP('Class 1'!V18,'Class 1'!K$112:N$116,4,FALSE),0)</f>
        <v>0</v>
      </c>
      <c r="X18" s="123">
        <f t="shared" si="10"/>
        <v>0</v>
      </c>
      <c r="Y18" s="125">
        <v>7.1990740740740739E-4</v>
      </c>
      <c r="Z18" s="126">
        <v>2</v>
      </c>
      <c r="AA18" s="127" t="str">
        <f t="shared" si="11"/>
        <v>LL</v>
      </c>
      <c r="AB18" s="85"/>
      <c r="AC18" s="21"/>
      <c r="AD18" s="46"/>
      <c r="AJ18" s="23">
        <v>13</v>
      </c>
      <c r="AK18" s="108">
        <v>1</v>
      </c>
      <c r="AL18" s="25">
        <f>_xlfn.IFNA(IF(General!$I$19&lt;&gt;1,VLOOKUP(AK18,$L$168:$N$175,3,FALSE),VLOOKUP(AK18,$L$147:$N$154,3,FALSE)),0)</f>
        <v>0</v>
      </c>
      <c r="AM18" s="26">
        <f t="shared" si="2"/>
        <v>0</v>
      </c>
      <c r="AN18" s="26">
        <f t="shared" si="3"/>
        <v>0</v>
      </c>
      <c r="AO18" s="27">
        <f t="shared" si="4"/>
        <v>0</v>
      </c>
    </row>
    <row r="19" spans="1:41" x14ac:dyDescent="0.35">
      <c r="A19" s="28">
        <v>14</v>
      </c>
      <c r="B19" s="51">
        <f>IF(General!$I$18=1,'Class 1'!D19,'Class 1'!C19)</f>
        <v>0</v>
      </c>
      <c r="C19" s="65"/>
      <c r="D19" s="56">
        <f>IF(General!$I$18=1,'Class 1'!A19,0)</f>
        <v>0</v>
      </c>
      <c r="E19" s="55">
        <f>IF(C19&lt;&gt;0,VLOOKUP(C19,General!$A$15:$C$514,2,FALSE),0)</f>
        <v>0</v>
      </c>
      <c r="F19" s="55">
        <f>IF(C19&lt;&gt;0,VLOOKUP(C19,General!$A$15:$C$514,3,FALSE),0)</f>
        <v>0</v>
      </c>
      <c r="G19" s="62"/>
      <c r="H19" s="29">
        <f t="shared" si="1"/>
        <v>0</v>
      </c>
      <c r="K19" s="151" t="s">
        <v>42</v>
      </c>
      <c r="L19" s="148">
        <v>14</v>
      </c>
      <c r="M19" s="148">
        <f>Q19</f>
        <v>0</v>
      </c>
      <c r="N19" s="149">
        <f t="shared" si="12"/>
        <v>0</v>
      </c>
      <c r="O19" s="123">
        <f t="shared" si="13"/>
        <v>0</v>
      </c>
      <c r="P19" s="125"/>
      <c r="Q19" s="126"/>
      <c r="R19" s="150">
        <f t="shared" si="9"/>
        <v>0</v>
      </c>
      <c r="S19" s="21"/>
      <c r="T19" s="128" t="s">
        <v>9</v>
      </c>
      <c r="U19" s="123">
        <f>Z19</f>
        <v>3</v>
      </c>
      <c r="V19" s="123">
        <v>3</v>
      </c>
      <c r="W19" s="124">
        <f>_xlfn.IFNA(VLOOKUP('Class 1'!V19,'Class 1'!K$112:N$116,4,FALSE),0)</f>
        <v>0</v>
      </c>
      <c r="X19" s="123">
        <f t="shared" si="10"/>
        <v>0</v>
      </c>
      <c r="Y19" s="125">
        <v>7.326388888888889E-4</v>
      </c>
      <c r="Z19" s="126">
        <v>3</v>
      </c>
      <c r="AA19" s="127" t="str">
        <f t="shared" si="11"/>
        <v>LL</v>
      </c>
      <c r="AB19" s="85"/>
      <c r="AC19" s="21"/>
      <c r="AD19" s="46"/>
      <c r="AJ19" s="23">
        <v>14</v>
      </c>
      <c r="AK19" s="108">
        <v>2</v>
      </c>
      <c r="AL19" s="25">
        <f>_xlfn.IFNA(IF(General!$I$19&lt;&gt;1,VLOOKUP(AK19,$L$168:$N$175,3,FALSE),VLOOKUP(AK19,$L$147:$N$154,3,FALSE)),0)</f>
        <v>0</v>
      </c>
      <c r="AM19" s="26">
        <f t="shared" si="2"/>
        <v>0</v>
      </c>
      <c r="AN19" s="26">
        <f t="shared" si="3"/>
        <v>0</v>
      </c>
      <c r="AO19" s="27">
        <f t="shared" si="4"/>
        <v>0</v>
      </c>
    </row>
    <row r="20" spans="1:41" x14ac:dyDescent="0.35">
      <c r="A20" s="28">
        <v>15</v>
      </c>
      <c r="B20" s="51">
        <f>IF(General!$I$18=1,'Class 1'!D20,'Class 1'!C20)</f>
        <v>0</v>
      </c>
      <c r="C20" s="65"/>
      <c r="D20" s="56">
        <f>IF(General!$I$18=1,'Class 1'!A20,0)</f>
        <v>0</v>
      </c>
      <c r="E20" s="55">
        <f>IF(C20&lt;&gt;0,VLOOKUP(C20,General!$A$15:$C$514,2,FALSE),0)</f>
        <v>0</v>
      </c>
      <c r="F20" s="55">
        <f>IF(C20&lt;&gt;0,VLOOKUP(C20,General!$A$15:$C$514,3,FALSE),0)</f>
        <v>0</v>
      </c>
      <c r="G20" s="62"/>
      <c r="H20" s="29">
        <f>IF(G20&gt;0,G20-G$6,0)</f>
        <v>0</v>
      </c>
      <c r="K20" s="152"/>
      <c r="L20" s="148">
        <v>17</v>
      </c>
      <c r="M20" s="148">
        <f t="shared" ref="M20:M21" si="14">Q20</f>
        <v>0</v>
      </c>
      <c r="N20" s="149">
        <f t="shared" si="12"/>
        <v>0</v>
      </c>
      <c r="O20" s="123">
        <f t="shared" si="13"/>
        <v>0</v>
      </c>
      <c r="P20" s="125"/>
      <c r="Q20" s="126"/>
      <c r="R20" s="150">
        <f t="shared" si="9"/>
        <v>0</v>
      </c>
      <c r="S20" s="21"/>
      <c r="T20" s="129"/>
      <c r="U20" s="123">
        <f t="shared" ref="U20:U21" si="15">Z20</f>
        <v>4</v>
      </c>
      <c r="V20" s="123">
        <v>4</v>
      </c>
      <c r="W20" s="124">
        <f>_xlfn.IFNA(VLOOKUP('Class 1'!V20,'Class 1'!K$112:N$116,4,FALSE),0)</f>
        <v>0</v>
      </c>
      <c r="X20" s="123">
        <f t="shared" si="10"/>
        <v>0</v>
      </c>
      <c r="Y20" s="125">
        <v>7.4537037037037031E-4</v>
      </c>
      <c r="Z20" s="126">
        <v>4</v>
      </c>
      <c r="AA20" s="127" t="str">
        <f t="shared" si="11"/>
        <v>LL</v>
      </c>
      <c r="AB20" s="85"/>
      <c r="AC20" s="21"/>
      <c r="AD20" s="46"/>
      <c r="AJ20" s="23">
        <v>15</v>
      </c>
      <c r="AK20" s="108">
        <v>3</v>
      </c>
      <c r="AL20" s="25">
        <f>_xlfn.IFNA(IF(General!$I$19&lt;&gt;1,VLOOKUP(AK20,$L$168:$N$175,3,FALSE),VLOOKUP(AK20,$L$147:$N$154,3,FALSE)),0)</f>
        <v>0</v>
      </c>
      <c r="AM20" s="26">
        <f t="shared" si="2"/>
        <v>0</v>
      </c>
      <c r="AN20" s="26">
        <f t="shared" si="3"/>
        <v>0</v>
      </c>
      <c r="AO20" s="27">
        <f t="shared" si="4"/>
        <v>0</v>
      </c>
    </row>
    <row r="21" spans="1:41" x14ac:dyDescent="0.35">
      <c r="A21" s="28">
        <v>16</v>
      </c>
      <c r="B21" s="51">
        <f>IF(General!$I$18=1,'Class 1'!D21,'Class 1'!C21)</f>
        <v>0</v>
      </c>
      <c r="C21" s="65"/>
      <c r="D21" s="56">
        <f>IF(General!$I$18=1,'Class 1'!A21,0)</f>
        <v>0</v>
      </c>
      <c r="E21" s="55">
        <f>IF(C21&lt;&gt;0,VLOOKUP(C21,General!$A$15:$C$514,2,FALSE),0)</f>
        <v>0</v>
      </c>
      <c r="F21" s="55">
        <f>IF(C21&lt;&gt;0,VLOOKUP(C21,General!$A$15:$C$514,3,FALSE),0)</f>
        <v>0</v>
      </c>
      <c r="G21" s="62"/>
      <c r="H21" s="29">
        <f t="shared" ref="H21:H84" si="16">IF(G21&gt;0,G21-G$6,0)</f>
        <v>0</v>
      </c>
      <c r="K21" s="152"/>
      <c r="L21" s="148">
        <v>24</v>
      </c>
      <c r="M21" s="148">
        <f t="shared" si="14"/>
        <v>0</v>
      </c>
      <c r="N21" s="149">
        <f t="shared" si="12"/>
        <v>0</v>
      </c>
      <c r="O21" s="123">
        <f t="shared" si="13"/>
        <v>0</v>
      </c>
      <c r="P21" s="125"/>
      <c r="Q21" s="126"/>
      <c r="R21" s="150">
        <f t="shared" si="9"/>
        <v>0</v>
      </c>
      <c r="S21" s="21"/>
      <c r="T21" s="129"/>
      <c r="U21" s="123">
        <f t="shared" si="15"/>
        <v>5</v>
      </c>
      <c r="V21" s="123">
        <v>5</v>
      </c>
      <c r="W21" s="124">
        <f>_xlfn.IFNA(VLOOKUP('Class 1'!V21,'Class 1'!K$112:N$116,4,FALSE),0)</f>
        <v>0</v>
      </c>
      <c r="X21" s="123">
        <f t="shared" si="10"/>
        <v>0</v>
      </c>
      <c r="Y21" s="125">
        <v>7.5810185185185182E-4</v>
      </c>
      <c r="Z21" s="126">
        <v>5</v>
      </c>
      <c r="AA21" s="127" t="str">
        <f t="shared" si="11"/>
        <v>LL</v>
      </c>
      <c r="AB21" s="85"/>
      <c r="AC21" s="21"/>
      <c r="AD21" s="46"/>
      <c r="AJ21" s="23">
        <v>16</v>
      </c>
      <c r="AK21" s="108">
        <v>4</v>
      </c>
      <c r="AL21" s="25">
        <f>_xlfn.IFNA(IF(General!$I$19&lt;&gt;1,VLOOKUP(AK21,$L$168:$N$175,3,FALSE),VLOOKUP(AK21,$L$147:$N$154,3,FALSE)),0)</f>
        <v>0</v>
      </c>
      <c r="AM21" s="26">
        <f t="shared" si="2"/>
        <v>0</v>
      </c>
      <c r="AN21" s="26">
        <f t="shared" si="3"/>
        <v>0</v>
      </c>
      <c r="AO21" s="27">
        <f t="shared" si="4"/>
        <v>0</v>
      </c>
    </row>
    <row r="22" spans="1:41" x14ac:dyDescent="0.35">
      <c r="A22" s="28">
        <v>17</v>
      </c>
      <c r="B22" s="51">
        <f>IF(General!$I$18=1,'Class 1'!D22,'Class 1'!C22)</f>
        <v>0</v>
      </c>
      <c r="C22" s="65"/>
      <c r="D22" s="56">
        <f>IF(General!$I$18=1,'Class 1'!A22,0)</f>
        <v>0</v>
      </c>
      <c r="E22" s="55">
        <f>IF(C22&lt;&gt;0,VLOOKUP(C22,General!$A$15:$C$514,2,FALSE),0)</f>
        <v>0</v>
      </c>
      <c r="F22" s="55">
        <f>IF(C22&lt;&gt;0,VLOOKUP(C22,General!$A$15:$C$514,3,FALSE),0)</f>
        <v>0</v>
      </c>
      <c r="G22" s="62"/>
      <c r="H22" s="29">
        <f t="shared" si="16"/>
        <v>0</v>
      </c>
      <c r="K22" s="153"/>
      <c r="L22" s="154">
        <v>27</v>
      </c>
      <c r="M22" s="154">
        <f>Q22</f>
        <v>0</v>
      </c>
      <c r="N22" s="155">
        <f t="shared" si="12"/>
        <v>0</v>
      </c>
      <c r="O22" s="131">
        <f t="shared" si="13"/>
        <v>0</v>
      </c>
      <c r="P22" s="133"/>
      <c r="Q22" s="134"/>
      <c r="R22" s="156">
        <f t="shared" si="9"/>
        <v>0</v>
      </c>
      <c r="S22" s="21"/>
      <c r="T22" s="130"/>
      <c r="U22" s="131">
        <f>Z22</f>
        <v>6</v>
      </c>
      <c r="V22" s="131">
        <v>1</v>
      </c>
      <c r="W22" s="132">
        <f>_xlfn.IFNA(IF(General!$I$19=1,VLOOKUP('Class 1'!V22,'Class 1'!L$122:N$132,3,FALSE),VLOOKUP('Class 1'!V22,'Class 1'!K$122:N$126,4,FALSE)),0)</f>
        <v>0</v>
      </c>
      <c r="X22" s="131">
        <f t="shared" si="10"/>
        <v>0</v>
      </c>
      <c r="Y22" s="133">
        <v>7.7083333333333344E-4</v>
      </c>
      <c r="Z22" s="134">
        <v>6</v>
      </c>
      <c r="AA22" s="135" t="str">
        <f t="shared" si="11"/>
        <v>LL</v>
      </c>
      <c r="AB22" s="85"/>
      <c r="AC22" s="21"/>
      <c r="AD22" s="47"/>
      <c r="AJ22" s="23">
        <v>17</v>
      </c>
      <c r="AK22" s="108">
        <v>5</v>
      </c>
      <c r="AL22" s="25">
        <f>_xlfn.IFNA(IF(General!$I$19&lt;&gt;1,VLOOKUP(AK22,$L$168:$N$175,3,FALSE),VLOOKUP(AK22,$L$147:$N$154,3,FALSE)),0)</f>
        <v>0</v>
      </c>
      <c r="AM22" s="26">
        <f t="shared" si="2"/>
        <v>0</v>
      </c>
      <c r="AN22" s="26">
        <f t="shared" si="3"/>
        <v>0</v>
      </c>
      <c r="AO22" s="27">
        <f t="shared" si="4"/>
        <v>0</v>
      </c>
    </row>
    <row r="23" spans="1:41" x14ac:dyDescent="0.35">
      <c r="A23" s="28">
        <v>18</v>
      </c>
      <c r="B23" s="51">
        <f>IF(General!$I$18=1,'Class 1'!D23,'Class 1'!C23)</f>
        <v>0</v>
      </c>
      <c r="C23" s="65"/>
      <c r="D23" s="56">
        <f>IF(General!$I$18=1,'Class 1'!A23,0)</f>
        <v>0</v>
      </c>
      <c r="E23" s="55">
        <f>IF(C23&lt;&gt;0,VLOOKUP(C23,General!$A$15:$C$514,2,FALSE),0)</f>
        <v>0</v>
      </c>
      <c r="F23" s="55">
        <f>IF(C23&lt;&gt;0,VLOOKUP(C23,General!$A$15:$C$514,3,FALSE),0)</f>
        <v>0</v>
      </c>
      <c r="G23" s="62"/>
      <c r="H23" s="29">
        <f t="shared" si="16"/>
        <v>0</v>
      </c>
      <c r="N23" s="21"/>
      <c r="O23" s="21"/>
      <c r="P23" s="21"/>
      <c r="Q23" s="21"/>
      <c r="R23" s="113"/>
      <c r="S23" s="21"/>
      <c r="T23" s="21"/>
      <c r="U23" s="21"/>
      <c r="V23" s="21"/>
      <c r="W23" s="21"/>
      <c r="X23" s="21"/>
      <c r="Y23" s="21"/>
      <c r="Z23" s="21"/>
      <c r="AA23" s="113"/>
      <c r="AB23" s="85"/>
      <c r="AC23" s="21"/>
      <c r="AJ23" s="23">
        <v>18</v>
      </c>
      <c r="AK23" s="108">
        <v>6</v>
      </c>
      <c r="AL23" s="25">
        <f>_xlfn.IFNA(IF(General!$I$19&lt;&gt;1,VLOOKUP(AK23,$L$168:$N$175,3,FALSE),VLOOKUP(AK23,$L$147:$N$154,3,FALSE)),0)</f>
        <v>0</v>
      </c>
      <c r="AM23" s="26">
        <f t="shared" si="2"/>
        <v>0</v>
      </c>
      <c r="AN23" s="26">
        <f t="shared" si="3"/>
        <v>0</v>
      </c>
      <c r="AO23" s="27">
        <f t="shared" si="4"/>
        <v>0</v>
      </c>
    </row>
    <row r="24" spans="1:41" x14ac:dyDescent="0.35">
      <c r="A24" s="28">
        <v>19</v>
      </c>
      <c r="B24" s="51">
        <f>IF(General!$I$18=1,'Class 1'!D24,'Class 1'!C24)</f>
        <v>0</v>
      </c>
      <c r="C24" s="65"/>
      <c r="D24" s="56">
        <f>IF(General!$I$18=1,'Class 1'!A24,0)</f>
        <v>0</v>
      </c>
      <c r="E24" s="55">
        <f>IF(C24&lt;&gt;0,VLOOKUP(C24,General!$A$15:$C$514,2,FALSE),0)</f>
        <v>0</v>
      </c>
      <c r="F24" s="55">
        <f>IF(C24&lt;&gt;0,VLOOKUP(C24,General!$A$15:$C$514,3,FALSE),0)</f>
        <v>0</v>
      </c>
      <c r="G24" s="62"/>
      <c r="H24" s="29">
        <f t="shared" si="16"/>
        <v>0</v>
      </c>
      <c r="N24" s="21"/>
      <c r="O24" s="9">
        <f>IF(General!$I$20=1,General!J7,0)</f>
        <v>0</v>
      </c>
      <c r="P24" s="9"/>
      <c r="Q24" s="21"/>
      <c r="R24" s="113"/>
      <c r="S24" s="21"/>
      <c r="T24" s="21"/>
      <c r="U24" s="21"/>
      <c r="V24" s="21"/>
      <c r="W24" s="21"/>
      <c r="X24" s="21"/>
      <c r="Y24" s="21"/>
      <c r="Z24" s="21"/>
      <c r="AA24" s="113"/>
      <c r="AB24" s="85"/>
      <c r="AC24" s="21"/>
      <c r="AD24" s="33"/>
      <c r="AE24" s="21" t="s">
        <v>10</v>
      </c>
      <c r="AF24" s="9">
        <f>IF(General!$I$20&gt;0,General!J14,0)</f>
        <v>0</v>
      </c>
      <c r="AG24" s="22"/>
      <c r="AH24" s="21"/>
      <c r="AJ24" s="23">
        <v>19</v>
      </c>
      <c r="AK24" s="108">
        <v>7</v>
      </c>
      <c r="AL24" s="25">
        <f>_xlfn.IFNA(IF(General!$I$19&lt;&gt;1,VLOOKUP(AK24,$L$168:$N$175,3,FALSE),VLOOKUP(AK24,$L$147:$N$154,3,FALSE)),0)</f>
        <v>0</v>
      </c>
      <c r="AM24" s="26">
        <f t="shared" si="2"/>
        <v>0</v>
      </c>
      <c r="AN24" s="26">
        <f t="shared" si="3"/>
        <v>0</v>
      </c>
      <c r="AO24" s="27">
        <f t="shared" si="4"/>
        <v>0</v>
      </c>
    </row>
    <row r="25" spans="1:41" x14ac:dyDescent="0.35">
      <c r="A25" s="28">
        <v>20</v>
      </c>
      <c r="B25" s="51">
        <f>IF(General!$I$18=1,'Class 1'!D25,'Class 1'!C25)</f>
        <v>0</v>
      </c>
      <c r="C25" s="65"/>
      <c r="D25" s="56">
        <f>IF(General!$I$18=1,'Class 1'!A25,0)</f>
        <v>0</v>
      </c>
      <c r="E25" s="55">
        <f>IF(C25&lt;&gt;0,VLOOKUP(C25,General!$A$15:$C$514,2,FALSE),0)</f>
        <v>0</v>
      </c>
      <c r="F25" s="55">
        <f>IF(C25&lt;&gt;0,VLOOKUP(C25,General!$A$15:$C$514,3,FALSE),0)</f>
        <v>0</v>
      </c>
      <c r="G25" s="62"/>
      <c r="H25" s="29">
        <f t="shared" si="16"/>
        <v>0</v>
      </c>
      <c r="K25" s="30"/>
      <c r="L25" s="30"/>
      <c r="M25" s="30"/>
      <c r="N25" s="12" t="s">
        <v>3</v>
      </c>
      <c r="O25" s="31" t="s">
        <v>4</v>
      </c>
      <c r="P25" s="32" t="s">
        <v>13</v>
      </c>
      <c r="Q25" s="11" t="s">
        <v>2</v>
      </c>
      <c r="R25" s="112" t="s">
        <v>57</v>
      </c>
      <c r="S25" s="21"/>
      <c r="T25" s="21"/>
      <c r="U25" s="21"/>
      <c r="V25" s="21"/>
      <c r="W25" s="21"/>
      <c r="X25" s="21"/>
      <c r="Y25" s="21"/>
      <c r="Z25" s="21"/>
      <c r="AA25" s="115"/>
      <c r="AB25" s="83"/>
      <c r="AC25" s="21"/>
      <c r="AD25" s="33"/>
      <c r="AE25" s="12" t="s">
        <v>3</v>
      </c>
      <c r="AF25" s="31" t="s">
        <v>4</v>
      </c>
      <c r="AG25" s="32" t="s">
        <v>13</v>
      </c>
      <c r="AH25" s="11" t="s">
        <v>2</v>
      </c>
      <c r="AJ25" s="23">
        <v>20</v>
      </c>
      <c r="AK25" s="108">
        <v>8</v>
      </c>
      <c r="AL25" s="25">
        <f>_xlfn.IFNA(IF(General!$I$19&lt;&gt;1,VLOOKUP(AK25,$L$168:$N$175,3,FALSE),VLOOKUP(AK25,$L$147:$N$154,3,FALSE)),0)</f>
        <v>0</v>
      </c>
      <c r="AM25" s="26">
        <f t="shared" si="2"/>
        <v>0</v>
      </c>
      <c r="AN25" s="26">
        <f t="shared" si="3"/>
        <v>0</v>
      </c>
      <c r="AO25" s="27">
        <f t="shared" si="4"/>
        <v>0</v>
      </c>
    </row>
    <row r="26" spans="1:41" x14ac:dyDescent="0.35">
      <c r="A26" s="28">
        <v>21</v>
      </c>
      <c r="B26" s="51">
        <f>IF(General!$I$18=1,'Class 1'!D26,'Class 1'!C26)</f>
        <v>0</v>
      </c>
      <c r="C26" s="65"/>
      <c r="D26" s="56">
        <f>IF(General!$I$18=1,'Class 1'!A26,0)</f>
        <v>0</v>
      </c>
      <c r="E26" s="55">
        <f>IF(C26&lt;&gt;0,VLOOKUP(C26,General!$A$15:$C$514,2,FALSE),0)</f>
        <v>0</v>
      </c>
      <c r="F26" s="55">
        <f>IF(C26&lt;&gt;0,VLOOKUP(C26,General!$A$15:$C$514,3,FALSE),0)</f>
        <v>0</v>
      </c>
      <c r="G26" s="62"/>
      <c r="H26" s="29">
        <f t="shared" si="16"/>
        <v>0</v>
      </c>
      <c r="K26" s="144"/>
      <c r="L26" s="145">
        <v>5</v>
      </c>
      <c r="M26" s="145">
        <f>Q26</f>
        <v>0</v>
      </c>
      <c r="N26" s="146">
        <f>VLOOKUP(L26,$A$6:$E$35,2,FALSE)</f>
        <v>0</v>
      </c>
      <c r="O26" s="117">
        <f>VLOOKUP(N26,$B$6:$E$35,4,FALSE)</f>
        <v>0</v>
      </c>
      <c r="P26" s="119"/>
      <c r="Q26" s="120"/>
      <c r="R26" s="147">
        <f t="shared" ref="R26:R31" si="17">_xlfn.IFNA(VLOOKUP(N26,N$122:R$132,5,FALSE),0)</f>
        <v>0</v>
      </c>
      <c r="S26" s="21"/>
      <c r="AA26" s="84"/>
      <c r="AB26" s="84"/>
      <c r="AC26" s="21">
        <v>1</v>
      </c>
      <c r="AD26" s="33">
        <f>AH26</f>
        <v>2</v>
      </c>
      <c r="AE26" s="136">
        <f>_xlfn.IFNA(VLOOKUP('Class 1'!AC26,'Class 1'!T$112:W$116,4,FALSE),0)</f>
        <v>0</v>
      </c>
      <c r="AF26" s="117">
        <f t="shared" ref="AF26:AF31" si="18">_xlfn.IFNA(VLOOKUP(AE26,B$6:E$35,4,FALSE),0)</f>
        <v>0</v>
      </c>
      <c r="AG26" s="119"/>
      <c r="AH26" s="137">
        <v>2</v>
      </c>
      <c r="AJ26" s="23">
        <v>21</v>
      </c>
      <c r="AK26" s="24">
        <v>1</v>
      </c>
      <c r="AL26" s="25">
        <f>_xlfn.IFNA(VLOOKUP(AK26,K$134:N$138,4,FALSE),0)</f>
        <v>0</v>
      </c>
      <c r="AM26" s="26">
        <f t="shared" si="2"/>
        <v>0</v>
      </c>
      <c r="AN26" s="26">
        <f t="shared" si="3"/>
        <v>0</v>
      </c>
      <c r="AO26" s="27">
        <f t="shared" si="4"/>
        <v>0</v>
      </c>
    </row>
    <row r="27" spans="1:41" x14ac:dyDescent="0.35">
      <c r="A27" s="28">
        <v>22</v>
      </c>
      <c r="B27" s="51">
        <f>IF(General!$I$18=1,'Class 1'!D27,'Class 1'!C27)</f>
        <v>0</v>
      </c>
      <c r="C27" s="65"/>
      <c r="D27" s="56">
        <f>IF(General!$I$18=1,'Class 1'!A27,0)</f>
        <v>0</v>
      </c>
      <c r="E27" s="55">
        <f>IF(C27&lt;&gt;0,VLOOKUP(C27,General!$A$15:$C$514,2,FALSE),0)</f>
        <v>0</v>
      </c>
      <c r="F27" s="55">
        <f>IF(C27&lt;&gt;0,VLOOKUP(C27,General!$A$15:$C$514,3,FALSE),0)</f>
        <v>0</v>
      </c>
      <c r="G27" s="62"/>
      <c r="H27" s="29">
        <f t="shared" si="16"/>
        <v>0</v>
      </c>
      <c r="K27" s="122"/>
      <c r="L27" s="148">
        <v>6</v>
      </c>
      <c r="M27" s="148">
        <f>Q27</f>
        <v>0</v>
      </c>
      <c r="N27" s="149">
        <f t="shared" ref="N27:N31" si="19">VLOOKUP(L27,$A$6:$E$35,2,FALSE)</f>
        <v>0</v>
      </c>
      <c r="O27" s="123">
        <f t="shared" ref="O27:O31" si="20">VLOOKUP(N27,$B$6:$E$35,4,FALSE)</f>
        <v>0</v>
      </c>
      <c r="P27" s="125"/>
      <c r="Q27" s="126"/>
      <c r="R27" s="150">
        <f t="shared" si="17"/>
        <v>0</v>
      </c>
      <c r="S27" s="21"/>
      <c r="AA27" s="84"/>
      <c r="AB27" s="84"/>
      <c r="AC27" s="21">
        <v>2</v>
      </c>
      <c r="AD27" s="33">
        <f t="shared" ref="AD27:AD31" si="21">AH27</f>
        <v>1</v>
      </c>
      <c r="AE27" s="138">
        <f>_xlfn.IFNA(VLOOKUP('Class 1'!AC27,'Class 1'!T$112:W$116,4,FALSE),0)</f>
        <v>0</v>
      </c>
      <c r="AF27" s="123">
        <f t="shared" si="18"/>
        <v>0</v>
      </c>
      <c r="AG27" s="125"/>
      <c r="AH27" s="139">
        <v>1</v>
      </c>
      <c r="AJ27" s="23">
        <v>22</v>
      </c>
      <c r="AK27" s="24">
        <v>2</v>
      </c>
      <c r="AL27" s="25">
        <f>_xlfn.IFNA(VLOOKUP(AK27,K$134:N$138,4,FALSE),0)</f>
        <v>0</v>
      </c>
      <c r="AM27" s="26">
        <f t="shared" si="2"/>
        <v>0</v>
      </c>
      <c r="AN27" s="26">
        <f t="shared" si="3"/>
        <v>0</v>
      </c>
      <c r="AO27" s="27">
        <f t="shared" si="4"/>
        <v>0</v>
      </c>
    </row>
    <row r="28" spans="1:41" x14ac:dyDescent="0.35">
      <c r="A28" s="28">
        <v>23</v>
      </c>
      <c r="B28" s="51">
        <f>IF(General!$I$18=1,'Class 1'!D28,'Class 1'!C28)</f>
        <v>0</v>
      </c>
      <c r="C28" s="65"/>
      <c r="D28" s="56">
        <f>IF(General!$I$18=1,'Class 1'!A28,0)</f>
        <v>0</v>
      </c>
      <c r="E28" s="55">
        <f>IF(C28&lt;&gt;0,VLOOKUP(C28,General!$A$15:$C$514,2,FALSE),0)</f>
        <v>0</v>
      </c>
      <c r="F28" s="55">
        <f>IF(C28&lt;&gt;0,VLOOKUP(C28,General!$A$15:$C$514,3,FALSE),0)</f>
        <v>0</v>
      </c>
      <c r="G28" s="62"/>
      <c r="H28" s="29">
        <f t="shared" si="16"/>
        <v>0</v>
      </c>
      <c r="K28" s="151" t="s">
        <v>43</v>
      </c>
      <c r="L28" s="148">
        <v>15</v>
      </c>
      <c r="M28" s="148">
        <f>Q28</f>
        <v>0</v>
      </c>
      <c r="N28" s="149">
        <f t="shared" si="19"/>
        <v>0</v>
      </c>
      <c r="O28" s="123">
        <f t="shared" si="20"/>
        <v>0</v>
      </c>
      <c r="P28" s="125"/>
      <c r="Q28" s="126"/>
      <c r="R28" s="150">
        <f t="shared" si="17"/>
        <v>0</v>
      </c>
      <c r="S28" s="21"/>
      <c r="AA28" s="84"/>
      <c r="AB28" s="84"/>
      <c r="AC28" s="21">
        <v>3</v>
      </c>
      <c r="AD28" s="33">
        <f t="shared" si="21"/>
        <v>4</v>
      </c>
      <c r="AE28" s="138">
        <f>_xlfn.IFNA(VLOOKUP('Class 1'!AC28,'Class 1'!T$112:W$116,4,FALSE),0)</f>
        <v>0</v>
      </c>
      <c r="AF28" s="123">
        <f t="shared" si="18"/>
        <v>0</v>
      </c>
      <c r="AG28" s="125"/>
      <c r="AH28" s="139">
        <v>4</v>
      </c>
      <c r="AJ28" s="23">
        <v>23</v>
      </c>
      <c r="AK28" s="24">
        <v>3</v>
      </c>
      <c r="AL28" s="25">
        <f>_xlfn.IFNA(VLOOKUP(AK28,K$134:N$138,4,FALSE),0)</f>
        <v>0</v>
      </c>
      <c r="AM28" s="26">
        <f t="shared" si="2"/>
        <v>0</v>
      </c>
      <c r="AN28" s="26">
        <f t="shared" si="3"/>
        <v>0</v>
      </c>
      <c r="AO28" s="27">
        <f t="shared" si="4"/>
        <v>0</v>
      </c>
    </row>
    <row r="29" spans="1:41" x14ac:dyDescent="0.35">
      <c r="A29" s="28">
        <v>24</v>
      </c>
      <c r="B29" s="51">
        <f>IF(General!$I$18=1,'Class 1'!D29,'Class 1'!C29)</f>
        <v>0</v>
      </c>
      <c r="C29" s="65"/>
      <c r="D29" s="56">
        <f>IF(General!$I$18=1,'Class 1'!A29,0)</f>
        <v>0</v>
      </c>
      <c r="E29" s="55">
        <f>IF(C29&lt;&gt;0,VLOOKUP(C29,General!$A$15:$C$514,2,FALSE),0)</f>
        <v>0</v>
      </c>
      <c r="F29" s="55">
        <f>IF(C29&lt;&gt;0,VLOOKUP(C29,General!$A$15:$C$514,3,FALSE),0)</f>
        <v>0</v>
      </c>
      <c r="G29" s="62"/>
      <c r="H29" s="29">
        <f t="shared" si="16"/>
        <v>0</v>
      </c>
      <c r="K29" s="152"/>
      <c r="L29" s="148">
        <v>16</v>
      </c>
      <c r="M29" s="148">
        <f t="shared" ref="M29:M30" si="22">Q29</f>
        <v>0</v>
      </c>
      <c r="N29" s="149">
        <f t="shared" si="19"/>
        <v>0</v>
      </c>
      <c r="O29" s="123">
        <f t="shared" si="20"/>
        <v>0</v>
      </c>
      <c r="P29" s="125"/>
      <c r="Q29" s="126"/>
      <c r="R29" s="150">
        <f t="shared" si="17"/>
        <v>0</v>
      </c>
      <c r="S29" s="21"/>
      <c r="AA29" s="84"/>
      <c r="AB29" s="84"/>
      <c r="AC29" s="21">
        <v>4</v>
      </c>
      <c r="AD29" s="33">
        <f t="shared" si="21"/>
        <v>3</v>
      </c>
      <c r="AE29" s="138">
        <f>_xlfn.IFNA(VLOOKUP('Class 1'!AC29,'Class 1'!T$112:W$116,4,FALSE),0)</f>
        <v>0</v>
      </c>
      <c r="AF29" s="123">
        <f t="shared" si="18"/>
        <v>0</v>
      </c>
      <c r="AG29" s="125"/>
      <c r="AH29" s="139">
        <v>3</v>
      </c>
      <c r="AJ29" s="23">
        <v>24</v>
      </c>
      <c r="AK29" s="24">
        <v>4</v>
      </c>
      <c r="AL29" s="25">
        <f>_xlfn.IFNA(VLOOKUP(AK29,K$134:N$138,4,FALSE),0)</f>
        <v>0</v>
      </c>
      <c r="AM29" s="26">
        <f t="shared" si="2"/>
        <v>0</v>
      </c>
      <c r="AN29" s="26">
        <f t="shared" si="3"/>
        <v>0</v>
      </c>
      <c r="AO29" s="27">
        <f t="shared" si="4"/>
        <v>0</v>
      </c>
    </row>
    <row r="30" spans="1:41" x14ac:dyDescent="0.35">
      <c r="A30" s="28">
        <v>25</v>
      </c>
      <c r="B30" s="51">
        <f>IF(General!$I$18=1,'Class 1'!D30,'Class 1'!C30)</f>
        <v>0</v>
      </c>
      <c r="C30" s="65"/>
      <c r="D30" s="56">
        <f>IF(General!$I$18=1,'Class 1'!A30,0)</f>
        <v>0</v>
      </c>
      <c r="E30" s="55">
        <f>IF(C30&lt;&gt;0,VLOOKUP(C30,General!$A$15:$C$514,2,FALSE),0)</f>
        <v>0</v>
      </c>
      <c r="F30" s="55">
        <f>IF(C30&lt;&gt;0,VLOOKUP(C30,General!$A$15:$C$514,3,FALSE),0)</f>
        <v>0</v>
      </c>
      <c r="G30" s="62"/>
      <c r="H30" s="29">
        <f t="shared" si="16"/>
        <v>0</v>
      </c>
      <c r="K30" s="152"/>
      <c r="L30" s="148">
        <v>25</v>
      </c>
      <c r="M30" s="148">
        <f t="shared" si="22"/>
        <v>0</v>
      </c>
      <c r="N30" s="149">
        <f t="shared" si="19"/>
        <v>0</v>
      </c>
      <c r="O30" s="123">
        <f t="shared" si="20"/>
        <v>0</v>
      </c>
      <c r="P30" s="125"/>
      <c r="Q30" s="126"/>
      <c r="R30" s="150">
        <f t="shared" si="17"/>
        <v>0</v>
      </c>
      <c r="S30" s="21"/>
      <c r="AA30" s="113"/>
      <c r="AB30" s="85"/>
      <c r="AC30" s="21">
        <v>1</v>
      </c>
      <c r="AD30" s="33">
        <f t="shared" si="21"/>
        <v>6</v>
      </c>
      <c r="AE30" s="138">
        <f>_xlfn.IFNA(IF(General!$I$19=1,VLOOKUP('Class 1'!AC30,'Class 1'!U$116:W$119,3,FALSE),VLOOKUP('Class 1'!AC30,'Class 1'!T$116:W$119,4,FALSE)),0)</f>
        <v>0</v>
      </c>
      <c r="AF30" s="123">
        <f t="shared" si="18"/>
        <v>0</v>
      </c>
      <c r="AG30" s="125"/>
      <c r="AH30" s="139">
        <v>6</v>
      </c>
      <c r="AJ30" s="23">
        <v>25</v>
      </c>
      <c r="AK30" s="24">
        <v>5</v>
      </c>
      <c r="AL30" s="25">
        <f>_xlfn.IFNA(VLOOKUP(AK30,K$134:N$138,4,FALSE),0)</f>
        <v>0</v>
      </c>
      <c r="AM30" s="26">
        <f t="shared" si="2"/>
        <v>0</v>
      </c>
      <c r="AN30" s="26">
        <f t="shared" si="3"/>
        <v>0</v>
      </c>
      <c r="AO30" s="27">
        <f t="shared" si="4"/>
        <v>0</v>
      </c>
    </row>
    <row r="31" spans="1:41" x14ac:dyDescent="0.35">
      <c r="A31" s="28">
        <v>26</v>
      </c>
      <c r="B31" s="51">
        <f>IF(General!$I$18=1,'Class 1'!D31,'Class 1'!C31)</f>
        <v>0</v>
      </c>
      <c r="C31" s="65"/>
      <c r="D31" s="56">
        <f>IF(General!$I$18=1,'Class 1'!A31,0)</f>
        <v>0</v>
      </c>
      <c r="E31" s="55">
        <f>IF(C31&lt;&gt;0,VLOOKUP(C31,General!$A$15:$C$514,2,FALSE),0)</f>
        <v>0</v>
      </c>
      <c r="F31" s="55">
        <f>IF(C31&lt;&gt;0,VLOOKUP(C31,General!$A$15:$C$514,3,FALSE),0)</f>
        <v>0</v>
      </c>
      <c r="G31" s="62"/>
      <c r="H31" s="29">
        <f t="shared" si="16"/>
        <v>0</v>
      </c>
      <c r="K31" s="153"/>
      <c r="L31" s="154">
        <v>26</v>
      </c>
      <c r="M31" s="154">
        <f>Q31</f>
        <v>0</v>
      </c>
      <c r="N31" s="155">
        <f t="shared" si="19"/>
        <v>0</v>
      </c>
      <c r="O31" s="131">
        <f t="shared" si="20"/>
        <v>0</v>
      </c>
      <c r="P31" s="133"/>
      <c r="Q31" s="134"/>
      <c r="R31" s="156">
        <f t="shared" si="17"/>
        <v>0</v>
      </c>
      <c r="S31" s="21"/>
      <c r="AC31" s="21">
        <v>2</v>
      </c>
      <c r="AD31" s="33">
        <f t="shared" si="21"/>
        <v>5</v>
      </c>
      <c r="AE31" s="140">
        <f>_xlfn.IFNA(IF(General!$I$19=1,VLOOKUP('Class 1'!AC31,'Class 1'!U$116:W$119,3,FALSE),VLOOKUP('Class 1'!AC31,'Class 1'!T$116:W$119,4,FALSE)),0)</f>
        <v>0</v>
      </c>
      <c r="AF31" s="131">
        <f t="shared" si="18"/>
        <v>0</v>
      </c>
      <c r="AG31" s="133"/>
      <c r="AH31" s="141">
        <v>5</v>
      </c>
      <c r="AJ31" s="23">
        <v>26</v>
      </c>
      <c r="AK31" s="24">
        <v>1</v>
      </c>
      <c r="AL31" s="25">
        <f>_xlfn.IFNA(VLOOKUP(AK31,K$139:N$143,4,FALSE),0)</f>
        <v>0</v>
      </c>
      <c r="AM31" s="26">
        <f t="shared" si="2"/>
        <v>0</v>
      </c>
      <c r="AN31" s="26">
        <f t="shared" si="3"/>
        <v>0</v>
      </c>
      <c r="AO31" s="27">
        <f t="shared" si="4"/>
        <v>0</v>
      </c>
    </row>
    <row r="32" spans="1:41" x14ac:dyDescent="0.35">
      <c r="A32" s="28">
        <v>27</v>
      </c>
      <c r="B32" s="51">
        <f>IF(General!$I$18=1,'Class 1'!D32,'Class 1'!C32)</f>
        <v>0</v>
      </c>
      <c r="C32" s="65"/>
      <c r="D32" s="56">
        <f>IF(General!$I$18=1,'Class 1'!A32,0)</f>
        <v>0</v>
      </c>
      <c r="E32" s="55">
        <f>IF(C32&lt;&gt;0,VLOOKUP(C32,General!$A$15:$C$514,2,FALSE),0)</f>
        <v>0</v>
      </c>
      <c r="F32" s="55">
        <f>IF(C32&lt;&gt;0,VLOOKUP(C32,General!$A$15:$C$514,3,FALSE),0)</f>
        <v>0</v>
      </c>
      <c r="G32" s="62"/>
      <c r="H32" s="29">
        <f t="shared" si="16"/>
        <v>0</v>
      </c>
      <c r="N32" s="21"/>
      <c r="O32" s="21"/>
      <c r="P32" s="21"/>
      <c r="Q32" s="21"/>
      <c r="R32" s="113"/>
      <c r="S32" s="21"/>
      <c r="AA32" s="113"/>
      <c r="AB32" s="85"/>
      <c r="AC32" s="21"/>
      <c r="AJ32" s="23">
        <v>27</v>
      </c>
      <c r="AK32" s="24">
        <v>2</v>
      </c>
      <c r="AL32" s="25">
        <f>_xlfn.IFNA(VLOOKUP(AK32,K$139:N$143,4,FALSE),0)</f>
        <v>0</v>
      </c>
      <c r="AM32" s="26">
        <f t="shared" si="2"/>
        <v>0</v>
      </c>
      <c r="AN32" s="26">
        <f t="shared" si="3"/>
        <v>0</v>
      </c>
      <c r="AO32" s="27">
        <f t="shared" si="4"/>
        <v>0</v>
      </c>
    </row>
    <row r="33" spans="1:41" x14ac:dyDescent="0.35">
      <c r="A33" s="28">
        <v>28</v>
      </c>
      <c r="B33" s="51">
        <f>IF(General!$I$18=1,'Class 1'!D33,'Class 1'!C33)</f>
        <v>0</v>
      </c>
      <c r="C33" s="65"/>
      <c r="D33" s="56">
        <f>IF(General!$I$18=1,'Class 1'!A33,0)</f>
        <v>0</v>
      </c>
      <c r="E33" s="55">
        <f>IF(C33&lt;&gt;0,VLOOKUP(C33,General!$A$15:$C$514,2,FALSE),0)</f>
        <v>0</v>
      </c>
      <c r="F33" s="55">
        <f>IF(C33&lt;&gt;0,VLOOKUP(C33,General!$A$15:$C$514,3,FALSE),0)</f>
        <v>0</v>
      </c>
      <c r="G33" s="62"/>
      <c r="H33" s="29">
        <f t="shared" si="16"/>
        <v>0</v>
      </c>
      <c r="N33" s="21"/>
      <c r="O33" s="9">
        <f>IF(General!$I$20=1,General!J8,0)</f>
        <v>0</v>
      </c>
      <c r="P33" s="9"/>
      <c r="Q33" s="21"/>
      <c r="R33" s="113"/>
      <c r="T33" s="21"/>
      <c r="U33" s="21"/>
      <c r="V33" s="21"/>
      <c r="W33" s="21"/>
      <c r="X33" s="9">
        <f>IF(General!$I$20=1,General!J12,0)</f>
        <v>0</v>
      </c>
      <c r="Y33" s="22"/>
      <c r="Z33" s="21"/>
      <c r="AD33" s="33"/>
      <c r="AE33" s="37"/>
      <c r="AF33" s="37"/>
      <c r="AG33" s="37"/>
      <c r="AH33" s="37"/>
      <c r="AJ33" s="23">
        <v>28</v>
      </c>
      <c r="AK33" s="24">
        <v>3</v>
      </c>
      <c r="AL33" s="25">
        <f>_xlfn.IFNA(VLOOKUP(AK33,K$139:N$143,4,FALSE),0)</f>
        <v>0</v>
      </c>
      <c r="AM33" s="26">
        <f t="shared" si="2"/>
        <v>0</v>
      </c>
      <c r="AN33" s="26">
        <f t="shared" si="3"/>
        <v>0</v>
      </c>
      <c r="AO33" s="27">
        <f t="shared" si="4"/>
        <v>0</v>
      </c>
    </row>
    <row r="34" spans="1:41" x14ac:dyDescent="0.35">
      <c r="A34" s="28">
        <v>29</v>
      </c>
      <c r="B34" s="51">
        <f>IF(General!$I$18=1,'Class 1'!D34,'Class 1'!C34)</f>
        <v>0</v>
      </c>
      <c r="C34" s="65"/>
      <c r="D34" s="56">
        <f>IF(General!$I$18=1,'Class 1'!A34,0)</f>
        <v>0</v>
      </c>
      <c r="E34" s="55">
        <f>IF(C34&lt;&gt;0,VLOOKUP(C34,General!$A$15:$C$514,2,FALSE),0)</f>
        <v>0</v>
      </c>
      <c r="F34" s="55">
        <f>IF(C34&lt;&gt;0,VLOOKUP(C34,General!$A$15:$C$514,3,FALSE),0)</f>
        <v>0</v>
      </c>
      <c r="G34" s="62"/>
      <c r="H34" s="29">
        <f t="shared" si="16"/>
        <v>0</v>
      </c>
      <c r="K34" s="30"/>
      <c r="L34" s="30"/>
      <c r="M34" s="30"/>
      <c r="N34" s="12" t="s">
        <v>3</v>
      </c>
      <c r="O34" s="31" t="s">
        <v>4</v>
      </c>
      <c r="P34" s="32" t="s">
        <v>13</v>
      </c>
      <c r="Q34" s="11" t="s">
        <v>2</v>
      </c>
      <c r="R34" s="112" t="s">
        <v>57</v>
      </c>
      <c r="T34" s="34"/>
      <c r="U34" s="34"/>
      <c r="V34" s="34"/>
      <c r="W34" s="12" t="s">
        <v>3</v>
      </c>
      <c r="X34" s="31" t="s">
        <v>4</v>
      </c>
      <c r="Y34" s="32" t="s">
        <v>13</v>
      </c>
      <c r="Z34" s="11" t="s">
        <v>2</v>
      </c>
      <c r="AA34" s="112" t="s">
        <v>57</v>
      </c>
      <c r="AD34" s="33"/>
      <c r="AE34" s="21"/>
      <c r="AF34" s="21"/>
      <c r="AG34" s="21"/>
      <c r="AH34" s="21"/>
      <c r="AJ34" s="23">
        <v>29</v>
      </c>
      <c r="AK34" s="24">
        <v>4</v>
      </c>
      <c r="AL34" s="25">
        <f>_xlfn.IFNA(VLOOKUP(AK34,K$139:N$143,4,FALSE),0)</f>
        <v>0</v>
      </c>
      <c r="AM34" s="26">
        <f t="shared" si="2"/>
        <v>0</v>
      </c>
      <c r="AN34" s="26">
        <f t="shared" si="3"/>
        <v>0</v>
      </c>
      <c r="AO34" s="27">
        <f t="shared" si="4"/>
        <v>0</v>
      </c>
    </row>
    <row r="35" spans="1:41" x14ac:dyDescent="0.35">
      <c r="A35" s="28">
        <v>30</v>
      </c>
      <c r="B35" s="51">
        <f>IF(General!$I$18=1,'Class 1'!D35,'Class 1'!C35)</f>
        <v>0</v>
      </c>
      <c r="C35" s="65"/>
      <c r="D35" s="56">
        <f>IF(General!$I$18=1,'Class 1'!A35,0)</f>
        <v>0</v>
      </c>
      <c r="E35" s="55">
        <f>IF(C35&lt;&gt;0,VLOOKUP(C35,General!$A$15:$C$514,2,FALSE),0)</f>
        <v>0</v>
      </c>
      <c r="F35" s="55">
        <f>IF(C35&lt;&gt;0,VLOOKUP(C35,General!$A$15:$C$514,3,FALSE),0)</f>
        <v>0</v>
      </c>
      <c r="G35" s="62"/>
      <c r="H35" s="29">
        <f t="shared" si="16"/>
        <v>0</v>
      </c>
      <c r="K35" s="144"/>
      <c r="L35" s="145">
        <v>2</v>
      </c>
      <c r="M35" s="145">
        <f>Q35</f>
        <v>0</v>
      </c>
      <c r="N35" s="146">
        <f>VLOOKUP(L35,$A$6:$E$35,2,FALSE)</f>
        <v>0</v>
      </c>
      <c r="O35" s="117">
        <f>VLOOKUP(N35,$B$6:$E$35,4,FALSE)</f>
        <v>0</v>
      </c>
      <c r="P35" s="119"/>
      <c r="Q35" s="120"/>
      <c r="R35" s="147">
        <f t="shared" ref="R35:R40" si="23">_xlfn.IFNA(VLOOKUP(N35,N$122:R$132,5,FALSE),0)</f>
        <v>0</v>
      </c>
      <c r="T35" s="116"/>
      <c r="U35" s="117">
        <f>Z35</f>
        <v>2</v>
      </c>
      <c r="V35" s="117">
        <v>1</v>
      </c>
      <c r="W35" s="118">
        <f>_xlfn.IFNA(VLOOKUP('Class 1'!V35,'Class 1'!K$117:N$121,4,FALSE),0)</f>
        <v>0</v>
      </c>
      <c r="X35" s="117">
        <f t="shared" ref="X35:X40" si="24">_xlfn.IFNA(VLOOKUP(W35,B$6:E$35,4,FALSE),0)</f>
        <v>0</v>
      </c>
      <c r="Y35" s="119">
        <v>7.210648148148149E-4</v>
      </c>
      <c r="Z35" s="120">
        <v>2</v>
      </c>
      <c r="AA35" s="121" t="str">
        <f t="shared" ref="AA35:AA40" si="25">_xlfn.IFNA(VLOOKUP(W35,W$116:AA$119,5,FALSE),0)</f>
        <v>LL</v>
      </c>
      <c r="AD35" s="45"/>
      <c r="AJ35" s="23">
        <v>30</v>
      </c>
      <c r="AK35" s="24">
        <v>5</v>
      </c>
      <c r="AL35" s="25">
        <f>_xlfn.IFNA(VLOOKUP(AK35,K$139:N$143,4,FALSE),0)</f>
        <v>0</v>
      </c>
      <c r="AM35" s="26">
        <f t="shared" si="2"/>
        <v>0</v>
      </c>
      <c r="AN35" s="26">
        <f t="shared" si="3"/>
        <v>0</v>
      </c>
      <c r="AO35" s="27">
        <f t="shared" si="4"/>
        <v>0</v>
      </c>
    </row>
    <row r="36" spans="1:41" x14ac:dyDescent="0.35">
      <c r="A36" s="28">
        <v>31</v>
      </c>
      <c r="B36" s="51">
        <f>IF(General!$I$18=1,'Class 1'!D36,'Class 1'!C36)</f>
        <v>0</v>
      </c>
      <c r="C36" s="65"/>
      <c r="D36" s="56"/>
      <c r="E36" s="55">
        <f>IF(C36&lt;&gt;0,VLOOKUP(C36,General!$A$15:$C$514,2,FALSE),0)</f>
        <v>0</v>
      </c>
      <c r="F36" s="55">
        <f>IF(C36&lt;&gt;0,VLOOKUP(C36,General!$A$15:$C$514,3,FALSE),0)</f>
        <v>0</v>
      </c>
      <c r="G36" s="62"/>
      <c r="H36" s="29">
        <f t="shared" si="16"/>
        <v>0</v>
      </c>
      <c r="K36" s="122"/>
      <c r="L36" s="148">
        <v>9</v>
      </c>
      <c r="M36" s="148">
        <f>Q36</f>
        <v>0</v>
      </c>
      <c r="N36" s="149">
        <f t="shared" ref="N36:N40" si="26">VLOOKUP(L36,$A$6:$E$35,2,FALSE)</f>
        <v>0</v>
      </c>
      <c r="O36" s="123">
        <f t="shared" ref="O36:O40" si="27">VLOOKUP(N36,$B$6:$E$35,4,FALSE)</f>
        <v>0</v>
      </c>
      <c r="P36" s="125"/>
      <c r="Q36" s="126"/>
      <c r="R36" s="150">
        <f t="shared" si="23"/>
        <v>0</v>
      </c>
      <c r="T36" s="122"/>
      <c r="U36" s="123">
        <f>Z36</f>
        <v>1</v>
      </c>
      <c r="V36" s="123">
        <v>2</v>
      </c>
      <c r="W36" s="124">
        <f>_xlfn.IFNA(VLOOKUP('Class 1'!V36,'Class 1'!K$117:N$121,4,FALSE),0)</f>
        <v>0</v>
      </c>
      <c r="X36" s="123">
        <f t="shared" si="24"/>
        <v>0</v>
      </c>
      <c r="Y36" s="125">
        <v>7.0833333333333338E-4</v>
      </c>
      <c r="Z36" s="126">
        <v>1</v>
      </c>
      <c r="AA36" s="142" t="str">
        <f t="shared" si="25"/>
        <v>LL</v>
      </c>
      <c r="AD36" s="46"/>
      <c r="AJ36" s="23">
        <v>31</v>
      </c>
      <c r="AK36" s="24"/>
      <c r="AL36" s="25">
        <f t="shared" ref="AL36:AL99" si="28">IF(B36&gt;0,B36,0)</f>
        <v>0</v>
      </c>
      <c r="AM36" s="26">
        <f t="shared" ref="AM36:AO67" si="29">E36</f>
        <v>0</v>
      </c>
      <c r="AN36" s="26">
        <f t="shared" si="29"/>
        <v>0</v>
      </c>
      <c r="AO36" s="27">
        <f t="shared" si="29"/>
        <v>0</v>
      </c>
    </row>
    <row r="37" spans="1:41" x14ac:dyDescent="0.35">
      <c r="A37" s="28">
        <v>32</v>
      </c>
      <c r="B37" s="51">
        <f>IF(General!$I$18=1,'Class 1'!D37,'Class 1'!C37)</f>
        <v>0</v>
      </c>
      <c r="C37" s="65"/>
      <c r="D37" s="56"/>
      <c r="E37" s="55">
        <f>IF(C37&lt;&gt;0,VLOOKUP(C37,General!$A$15:$C$514,2,FALSE),0)</f>
        <v>0</v>
      </c>
      <c r="F37" s="55">
        <f>IF(C37&lt;&gt;0,VLOOKUP(C37,General!$A$15:$C$514,3,FALSE),0)</f>
        <v>0</v>
      </c>
      <c r="G37" s="62"/>
      <c r="H37" s="29">
        <f t="shared" si="16"/>
        <v>0</v>
      </c>
      <c r="K37" s="151" t="s">
        <v>44</v>
      </c>
      <c r="L37" s="148">
        <v>12</v>
      </c>
      <c r="M37" s="148">
        <f>Q37</f>
        <v>0</v>
      </c>
      <c r="N37" s="149">
        <f t="shared" si="26"/>
        <v>0</v>
      </c>
      <c r="O37" s="123">
        <f t="shared" si="27"/>
        <v>0</v>
      </c>
      <c r="P37" s="125"/>
      <c r="Q37" s="126"/>
      <c r="R37" s="150">
        <f t="shared" si="23"/>
        <v>0</v>
      </c>
      <c r="T37" s="128" t="s">
        <v>11</v>
      </c>
      <c r="U37" s="123">
        <f>Z37</f>
        <v>4</v>
      </c>
      <c r="V37" s="123">
        <v>3</v>
      </c>
      <c r="W37" s="124">
        <f>_xlfn.IFNA(VLOOKUP('Class 1'!V37,'Class 1'!K$117:N$121,4,FALSE),0)</f>
        <v>0</v>
      </c>
      <c r="X37" s="123">
        <f t="shared" si="24"/>
        <v>0</v>
      </c>
      <c r="Y37" s="125">
        <v>7.4652777777777781E-4</v>
      </c>
      <c r="Z37" s="126">
        <v>4</v>
      </c>
      <c r="AA37" s="142" t="str">
        <f t="shared" si="25"/>
        <v>LL</v>
      </c>
      <c r="AD37" s="46"/>
      <c r="AJ37" s="23">
        <v>32</v>
      </c>
      <c r="AK37" s="24"/>
      <c r="AL37" s="25">
        <f t="shared" si="28"/>
        <v>0</v>
      </c>
      <c r="AM37" s="26">
        <f t="shared" si="29"/>
        <v>0</v>
      </c>
      <c r="AN37" s="26">
        <f t="shared" si="29"/>
        <v>0</v>
      </c>
      <c r="AO37" s="27">
        <f t="shared" si="29"/>
        <v>0</v>
      </c>
    </row>
    <row r="38" spans="1:41" x14ac:dyDescent="0.35">
      <c r="A38" s="28">
        <v>33</v>
      </c>
      <c r="B38" s="51">
        <f>IF(General!$I$18=1,'Class 1'!D38,'Class 1'!C38)</f>
        <v>0</v>
      </c>
      <c r="C38" s="65"/>
      <c r="D38" s="56"/>
      <c r="E38" s="55">
        <f>IF(C38&lt;&gt;0,VLOOKUP(C38,General!$A$15:$C$514,2,FALSE),0)</f>
        <v>0</v>
      </c>
      <c r="F38" s="55">
        <f>IF(C38&lt;&gt;0,VLOOKUP(C38,General!$A$15:$C$514,3,FALSE),0)</f>
        <v>0</v>
      </c>
      <c r="G38" s="62"/>
      <c r="H38" s="29">
        <f t="shared" si="16"/>
        <v>0</v>
      </c>
      <c r="K38" s="152"/>
      <c r="L38" s="148">
        <v>19</v>
      </c>
      <c r="M38" s="148">
        <f t="shared" ref="M38:M39" si="30">Q38</f>
        <v>0</v>
      </c>
      <c r="N38" s="149">
        <f t="shared" si="26"/>
        <v>0</v>
      </c>
      <c r="O38" s="123">
        <f t="shared" si="27"/>
        <v>0</v>
      </c>
      <c r="P38" s="125"/>
      <c r="Q38" s="126"/>
      <c r="R38" s="150">
        <f t="shared" si="23"/>
        <v>0</v>
      </c>
      <c r="T38" s="129"/>
      <c r="U38" s="123">
        <f t="shared" ref="U38:U39" si="31">Z38</f>
        <v>3</v>
      </c>
      <c r="V38" s="123">
        <v>4</v>
      </c>
      <c r="W38" s="124">
        <f>_xlfn.IFNA(VLOOKUP('Class 1'!V38,'Class 1'!K$117:N$121,4,FALSE),0)</f>
        <v>0</v>
      </c>
      <c r="X38" s="123">
        <f t="shared" si="24"/>
        <v>0</v>
      </c>
      <c r="Y38" s="125">
        <v>7.337962962962963E-4</v>
      </c>
      <c r="Z38" s="126">
        <v>3</v>
      </c>
      <c r="AA38" s="142" t="str">
        <f t="shared" si="25"/>
        <v>LL</v>
      </c>
      <c r="AD38" s="46"/>
      <c r="AJ38" s="23">
        <v>33</v>
      </c>
      <c r="AK38" s="24"/>
      <c r="AL38" s="25">
        <f t="shared" si="28"/>
        <v>0</v>
      </c>
      <c r="AM38" s="26">
        <f t="shared" si="29"/>
        <v>0</v>
      </c>
      <c r="AN38" s="26">
        <f t="shared" si="29"/>
        <v>0</v>
      </c>
      <c r="AO38" s="27">
        <f t="shared" si="29"/>
        <v>0</v>
      </c>
    </row>
    <row r="39" spans="1:41" x14ac:dyDescent="0.35">
      <c r="A39" s="28">
        <v>34</v>
      </c>
      <c r="B39" s="51">
        <f>IF(General!$I$18=1,'Class 1'!D39,'Class 1'!C39)</f>
        <v>0</v>
      </c>
      <c r="C39" s="65"/>
      <c r="D39" s="56"/>
      <c r="E39" s="55">
        <f>IF(C39&lt;&gt;0,VLOOKUP(C39,General!$A$15:$C$514,2,FALSE),0)</f>
        <v>0</v>
      </c>
      <c r="F39" s="55">
        <f>IF(C39&lt;&gt;0,VLOOKUP(C39,General!$A$15:$C$514,3,FALSE),0)</f>
        <v>0</v>
      </c>
      <c r="G39" s="62"/>
      <c r="H39" s="29">
        <f t="shared" si="16"/>
        <v>0</v>
      </c>
      <c r="K39" s="152"/>
      <c r="L39" s="148">
        <v>22</v>
      </c>
      <c r="M39" s="148">
        <f t="shared" si="30"/>
        <v>0</v>
      </c>
      <c r="N39" s="149">
        <f t="shared" si="26"/>
        <v>0</v>
      </c>
      <c r="O39" s="123">
        <f t="shared" si="27"/>
        <v>0</v>
      </c>
      <c r="P39" s="125"/>
      <c r="Q39" s="126"/>
      <c r="R39" s="150">
        <f t="shared" si="23"/>
        <v>0</v>
      </c>
      <c r="T39" s="129"/>
      <c r="U39" s="123">
        <f t="shared" si="31"/>
        <v>6</v>
      </c>
      <c r="V39" s="123">
        <v>5</v>
      </c>
      <c r="W39" s="124">
        <f>_xlfn.IFNA(VLOOKUP('Class 1'!V39,'Class 1'!K$117:N$121,4,FALSE),0)</f>
        <v>0</v>
      </c>
      <c r="X39" s="123">
        <f t="shared" si="24"/>
        <v>0</v>
      </c>
      <c r="Y39" s="125">
        <v>7.7199074074074062E-4</v>
      </c>
      <c r="Z39" s="126">
        <v>6</v>
      </c>
      <c r="AA39" s="142" t="str">
        <f t="shared" si="25"/>
        <v>LL</v>
      </c>
      <c r="AD39" s="46"/>
      <c r="AJ39" s="23">
        <v>34</v>
      </c>
      <c r="AK39" s="24"/>
      <c r="AL39" s="25">
        <f t="shared" si="28"/>
        <v>0</v>
      </c>
      <c r="AM39" s="26">
        <f t="shared" si="29"/>
        <v>0</v>
      </c>
      <c r="AN39" s="26">
        <f t="shared" si="29"/>
        <v>0</v>
      </c>
      <c r="AO39" s="27">
        <f t="shared" si="29"/>
        <v>0</v>
      </c>
    </row>
    <row r="40" spans="1:41" x14ac:dyDescent="0.35">
      <c r="A40" s="28">
        <v>35</v>
      </c>
      <c r="B40" s="51">
        <f>IF(General!$I$18=1,'Class 1'!D40,'Class 1'!C40)</f>
        <v>0</v>
      </c>
      <c r="C40" s="65"/>
      <c r="D40" s="56"/>
      <c r="E40" s="55">
        <f>IF(C40&lt;&gt;0,VLOOKUP(C40,General!$A$15:$C$514,2,FALSE),0)</f>
        <v>0</v>
      </c>
      <c r="F40" s="55">
        <f>IF(C40&lt;&gt;0,VLOOKUP(C40,General!$A$15:$C$514,3,FALSE),0)</f>
        <v>0</v>
      </c>
      <c r="G40" s="62"/>
      <c r="H40" s="29">
        <f t="shared" si="16"/>
        <v>0</v>
      </c>
      <c r="K40" s="153"/>
      <c r="L40" s="154">
        <v>29</v>
      </c>
      <c r="M40" s="154">
        <f>Q40</f>
        <v>0</v>
      </c>
      <c r="N40" s="155">
        <f t="shared" si="26"/>
        <v>0</v>
      </c>
      <c r="O40" s="131">
        <f t="shared" si="27"/>
        <v>0</v>
      </c>
      <c r="P40" s="133"/>
      <c r="Q40" s="134"/>
      <c r="R40" s="156">
        <f t="shared" si="23"/>
        <v>0</v>
      </c>
      <c r="T40" s="130"/>
      <c r="U40" s="131">
        <f>Z40</f>
        <v>5</v>
      </c>
      <c r="V40" s="131">
        <v>2</v>
      </c>
      <c r="W40" s="132">
        <f>_xlfn.IFNA(IF(General!$I$19=1,VLOOKUP('Class 1'!V40,'Class 1'!L$122:N$132,3,FALSE),VLOOKUP('Class 1'!V40,'Class 1'!K$122:N$126,4,FALSE)),0)</f>
        <v>0</v>
      </c>
      <c r="X40" s="131">
        <f t="shared" si="24"/>
        <v>0</v>
      </c>
      <c r="Y40" s="133">
        <v>7.5925925925925911E-4</v>
      </c>
      <c r="Z40" s="134">
        <v>5</v>
      </c>
      <c r="AA40" s="143" t="str">
        <f t="shared" si="25"/>
        <v>LL</v>
      </c>
      <c r="AD40" s="47"/>
      <c r="AJ40" s="23">
        <v>35</v>
      </c>
      <c r="AK40" s="24"/>
      <c r="AL40" s="25">
        <f t="shared" si="28"/>
        <v>0</v>
      </c>
      <c r="AM40" s="26">
        <f t="shared" si="29"/>
        <v>0</v>
      </c>
      <c r="AN40" s="26">
        <f t="shared" si="29"/>
        <v>0</v>
      </c>
      <c r="AO40" s="27">
        <f t="shared" si="29"/>
        <v>0</v>
      </c>
    </row>
    <row r="41" spans="1:41" x14ac:dyDescent="0.35">
      <c r="A41" s="28">
        <v>36</v>
      </c>
      <c r="B41" s="51">
        <f>IF(General!$I$18=1,'Class 1'!D41,'Class 1'!C41)</f>
        <v>0</v>
      </c>
      <c r="C41" s="65"/>
      <c r="D41" s="56"/>
      <c r="E41" s="55">
        <f>IF(C41&lt;&gt;0,VLOOKUP(C41,General!$A$15:$C$514,2,FALSE),0)</f>
        <v>0</v>
      </c>
      <c r="F41" s="55">
        <f>IF(C41&lt;&gt;0,VLOOKUP(C41,General!$A$15:$C$514,3,FALSE),0)</f>
        <v>0</v>
      </c>
      <c r="G41" s="62"/>
      <c r="H41" s="29">
        <f t="shared" si="16"/>
        <v>0</v>
      </c>
      <c r="AJ41" s="23">
        <v>36</v>
      </c>
      <c r="AK41" s="24"/>
      <c r="AL41" s="25">
        <f t="shared" si="28"/>
        <v>0</v>
      </c>
      <c r="AM41" s="26">
        <f t="shared" si="29"/>
        <v>0</v>
      </c>
      <c r="AN41" s="26">
        <f t="shared" si="29"/>
        <v>0</v>
      </c>
      <c r="AO41" s="27">
        <f t="shared" si="29"/>
        <v>0</v>
      </c>
    </row>
    <row r="42" spans="1:41" x14ac:dyDescent="0.35">
      <c r="A42" s="28">
        <v>37</v>
      </c>
      <c r="B42" s="51">
        <f>IF(General!$I$18=1,'Class 1'!D42,'Class 1'!C42)</f>
        <v>0</v>
      </c>
      <c r="C42" s="65"/>
      <c r="D42" s="56"/>
      <c r="E42" s="55">
        <f>IF(C42&lt;&gt;0,VLOOKUP(C42,General!$A$15:$C$514,2,FALSE),0)</f>
        <v>0</v>
      </c>
      <c r="F42" s="55">
        <f>IF(C42&lt;&gt;0,VLOOKUP(C42,General!$A$15:$C$514,3,FALSE),0)</f>
        <v>0</v>
      </c>
      <c r="G42" s="62"/>
      <c r="H42" s="29">
        <f t="shared" si="16"/>
        <v>0</v>
      </c>
      <c r="N42" s="21"/>
      <c r="O42" s="9">
        <f>IF(General!$I$20=1,General!J9,0)</f>
        <v>0</v>
      </c>
      <c r="P42" s="9"/>
      <c r="Q42" s="21"/>
      <c r="R42" s="113"/>
      <c r="AJ42" s="23">
        <v>37</v>
      </c>
      <c r="AK42" s="24"/>
      <c r="AL42" s="25">
        <f t="shared" si="28"/>
        <v>0</v>
      </c>
      <c r="AM42" s="26">
        <f t="shared" si="29"/>
        <v>0</v>
      </c>
      <c r="AN42" s="26">
        <f t="shared" si="29"/>
        <v>0</v>
      </c>
      <c r="AO42" s="27">
        <f t="shared" si="29"/>
        <v>0</v>
      </c>
    </row>
    <row r="43" spans="1:41" x14ac:dyDescent="0.35">
      <c r="A43" s="28">
        <v>38</v>
      </c>
      <c r="B43" s="51">
        <f>IF(General!$I$18=1,'Class 1'!D43,'Class 1'!C43)</f>
        <v>0</v>
      </c>
      <c r="C43" s="65"/>
      <c r="D43" s="56"/>
      <c r="E43" s="55">
        <f>IF(C43&lt;&gt;0,VLOOKUP(C43,General!$A$15:$C$514,2,FALSE),0)</f>
        <v>0</v>
      </c>
      <c r="F43" s="55">
        <f>IF(C43&lt;&gt;0,VLOOKUP(C43,General!$A$15:$C$514,3,FALSE),0)</f>
        <v>0</v>
      </c>
      <c r="G43" s="62"/>
      <c r="H43" s="29">
        <f t="shared" si="16"/>
        <v>0</v>
      </c>
      <c r="K43" s="30"/>
      <c r="L43" s="30"/>
      <c r="M43" s="30"/>
      <c r="N43" s="12" t="s">
        <v>3</v>
      </c>
      <c r="O43" s="31" t="s">
        <v>4</v>
      </c>
      <c r="P43" s="32" t="s">
        <v>13</v>
      </c>
      <c r="Q43" s="11" t="s">
        <v>2</v>
      </c>
      <c r="R43" s="112" t="s">
        <v>57</v>
      </c>
      <c r="AJ43" s="23">
        <v>38</v>
      </c>
      <c r="AK43" s="24"/>
      <c r="AL43" s="25">
        <f t="shared" si="28"/>
        <v>0</v>
      </c>
      <c r="AM43" s="26">
        <f t="shared" si="29"/>
        <v>0</v>
      </c>
      <c r="AN43" s="26">
        <f t="shared" si="29"/>
        <v>0</v>
      </c>
      <c r="AO43" s="27">
        <f t="shared" si="29"/>
        <v>0</v>
      </c>
    </row>
    <row r="44" spans="1:41" x14ac:dyDescent="0.35">
      <c r="A44" s="28">
        <v>39</v>
      </c>
      <c r="B44" s="51">
        <f>IF(General!$I$18=1,'Class 1'!D44,'Class 1'!C44)</f>
        <v>0</v>
      </c>
      <c r="C44" s="65"/>
      <c r="D44" s="56"/>
      <c r="E44" s="55">
        <f>IF(C44&lt;&gt;0,VLOOKUP(C44,General!$A$15:$C$514,2,FALSE),0)</f>
        <v>0</v>
      </c>
      <c r="F44" s="55">
        <f>IF(C44&lt;&gt;0,VLOOKUP(C44,General!$A$15:$C$514,3,FALSE),0)</f>
        <v>0</v>
      </c>
      <c r="G44" s="62"/>
      <c r="H44" s="29">
        <f t="shared" si="16"/>
        <v>0</v>
      </c>
      <c r="K44" s="144"/>
      <c r="L44" s="145">
        <v>3</v>
      </c>
      <c r="M44" s="145">
        <f>Q44</f>
        <v>0</v>
      </c>
      <c r="N44" s="146">
        <f>VLOOKUP(L44,$A$6:$E$35,2,FALSE)</f>
        <v>0</v>
      </c>
      <c r="O44" s="117">
        <f>VLOOKUP(N44,$B$6:$E$35,4,FALSE)</f>
        <v>0</v>
      </c>
      <c r="P44" s="119"/>
      <c r="Q44" s="120"/>
      <c r="R44" s="147">
        <f t="shared" ref="R44:R49" si="32">_xlfn.IFNA(VLOOKUP(N44,N$122:R$132,5,FALSE),0)</f>
        <v>0</v>
      </c>
      <c r="AJ44" s="23">
        <v>39</v>
      </c>
      <c r="AK44" s="24"/>
      <c r="AL44" s="25">
        <f t="shared" si="28"/>
        <v>0</v>
      </c>
      <c r="AM44" s="26">
        <f t="shared" si="29"/>
        <v>0</v>
      </c>
      <c r="AN44" s="26">
        <f t="shared" si="29"/>
        <v>0</v>
      </c>
      <c r="AO44" s="27">
        <f t="shared" si="29"/>
        <v>0</v>
      </c>
    </row>
    <row r="45" spans="1:41" x14ac:dyDescent="0.35">
      <c r="A45" s="28">
        <v>40</v>
      </c>
      <c r="B45" s="51">
        <f>IF(General!$I$18=1,'Class 1'!D45,'Class 1'!C45)</f>
        <v>0</v>
      </c>
      <c r="C45" s="65"/>
      <c r="D45" s="56"/>
      <c r="E45" s="55">
        <f>IF(C45&lt;&gt;0,VLOOKUP(C45,General!$A$15:$C$514,2,FALSE),0)</f>
        <v>0</v>
      </c>
      <c r="F45" s="55">
        <f>IF(C45&lt;&gt;0,VLOOKUP(C45,General!$A$15:$C$514,3,FALSE),0)</f>
        <v>0</v>
      </c>
      <c r="G45" s="62"/>
      <c r="H45" s="29">
        <f t="shared" si="16"/>
        <v>0</v>
      </c>
      <c r="K45" s="122"/>
      <c r="L45" s="148">
        <v>8</v>
      </c>
      <c r="M45" s="148">
        <f>Q45</f>
        <v>0</v>
      </c>
      <c r="N45" s="149">
        <f t="shared" ref="N45:N49" si="33">VLOOKUP(L45,$A$6:$E$35,2,FALSE)</f>
        <v>0</v>
      </c>
      <c r="O45" s="123">
        <f t="shared" ref="O45:O49" si="34">VLOOKUP(N45,$B$6:$E$35,4,FALSE)</f>
        <v>0</v>
      </c>
      <c r="P45" s="125"/>
      <c r="Q45" s="126"/>
      <c r="R45" s="150">
        <f t="shared" si="32"/>
        <v>0</v>
      </c>
      <c r="AJ45" s="23">
        <v>40</v>
      </c>
      <c r="AK45" s="24"/>
      <c r="AL45" s="25">
        <f t="shared" si="28"/>
        <v>0</v>
      </c>
      <c r="AM45" s="26">
        <f t="shared" si="29"/>
        <v>0</v>
      </c>
      <c r="AN45" s="26">
        <f t="shared" si="29"/>
        <v>0</v>
      </c>
      <c r="AO45" s="27">
        <f t="shared" si="29"/>
        <v>0</v>
      </c>
    </row>
    <row r="46" spans="1:41" x14ac:dyDescent="0.35">
      <c r="A46" s="28">
        <v>41</v>
      </c>
      <c r="B46" s="51">
        <f>IF(General!$I$18=1,'Class 1'!D46,'Class 1'!C46)</f>
        <v>0</v>
      </c>
      <c r="C46" s="65"/>
      <c r="D46" s="56"/>
      <c r="E46" s="55">
        <f>IF(C46&lt;&gt;0,VLOOKUP(C46,General!$A$15:$C$514,2,FALSE),0)</f>
        <v>0</v>
      </c>
      <c r="F46" s="55">
        <f>IF(C46&lt;&gt;0,VLOOKUP(C46,General!$A$15:$C$514,3,FALSE),0)</f>
        <v>0</v>
      </c>
      <c r="G46" s="62"/>
      <c r="H46" s="29">
        <f t="shared" si="16"/>
        <v>0</v>
      </c>
      <c r="K46" s="151" t="s">
        <v>45</v>
      </c>
      <c r="L46" s="148">
        <v>13</v>
      </c>
      <c r="M46" s="148">
        <f>Q46</f>
        <v>0</v>
      </c>
      <c r="N46" s="149">
        <f t="shared" si="33"/>
        <v>0</v>
      </c>
      <c r="O46" s="123">
        <f t="shared" si="34"/>
        <v>0</v>
      </c>
      <c r="P46" s="125"/>
      <c r="Q46" s="126"/>
      <c r="R46" s="150">
        <f t="shared" si="32"/>
        <v>0</v>
      </c>
      <c r="AJ46" s="23">
        <v>41</v>
      </c>
      <c r="AK46" s="24"/>
      <c r="AL46" s="25">
        <f t="shared" si="28"/>
        <v>0</v>
      </c>
      <c r="AM46" s="26">
        <f t="shared" si="29"/>
        <v>0</v>
      </c>
      <c r="AN46" s="26">
        <f t="shared" si="29"/>
        <v>0</v>
      </c>
      <c r="AO46" s="27">
        <f t="shared" si="29"/>
        <v>0</v>
      </c>
    </row>
    <row r="47" spans="1:41" x14ac:dyDescent="0.35">
      <c r="A47" s="28">
        <v>42</v>
      </c>
      <c r="B47" s="51">
        <f>IF(General!$I$18=1,'Class 1'!D47,'Class 1'!C47)</f>
        <v>0</v>
      </c>
      <c r="C47" s="65"/>
      <c r="D47" s="56"/>
      <c r="E47" s="55">
        <f>IF(C47&lt;&gt;0,VLOOKUP(C47,General!$A$15:$C$514,2,FALSE),0)</f>
        <v>0</v>
      </c>
      <c r="F47" s="55">
        <f>IF(C47&lt;&gt;0,VLOOKUP(C47,General!$A$15:$C$514,3,FALSE),0)</f>
        <v>0</v>
      </c>
      <c r="G47" s="62"/>
      <c r="H47" s="29">
        <f t="shared" si="16"/>
        <v>0</v>
      </c>
      <c r="K47" s="152"/>
      <c r="L47" s="148">
        <v>18</v>
      </c>
      <c r="M47" s="148">
        <f t="shared" ref="M47:M48" si="35">Q47</f>
        <v>0</v>
      </c>
      <c r="N47" s="149">
        <f t="shared" si="33"/>
        <v>0</v>
      </c>
      <c r="O47" s="123">
        <f t="shared" si="34"/>
        <v>0</v>
      </c>
      <c r="P47" s="125"/>
      <c r="Q47" s="126"/>
      <c r="R47" s="150">
        <f t="shared" si="32"/>
        <v>0</v>
      </c>
      <c r="AJ47" s="23">
        <v>42</v>
      </c>
      <c r="AK47" s="24"/>
      <c r="AL47" s="25">
        <f t="shared" si="28"/>
        <v>0</v>
      </c>
      <c r="AM47" s="26">
        <f t="shared" si="29"/>
        <v>0</v>
      </c>
      <c r="AN47" s="26">
        <f t="shared" si="29"/>
        <v>0</v>
      </c>
      <c r="AO47" s="27">
        <f t="shared" si="29"/>
        <v>0</v>
      </c>
    </row>
    <row r="48" spans="1:41" x14ac:dyDescent="0.35">
      <c r="A48" s="28">
        <v>43</v>
      </c>
      <c r="B48" s="51">
        <f>IF(General!$I$18=1,'Class 1'!D48,'Class 1'!C48)</f>
        <v>0</v>
      </c>
      <c r="C48" s="65"/>
      <c r="D48" s="56"/>
      <c r="E48" s="55">
        <f>IF(C48&lt;&gt;0,VLOOKUP(C48,General!$A$15:$C$514,2,FALSE),0)</f>
        <v>0</v>
      </c>
      <c r="F48" s="55">
        <f>IF(C48&lt;&gt;0,VLOOKUP(C48,General!$A$15:$C$514,3,FALSE),0)</f>
        <v>0</v>
      </c>
      <c r="G48" s="62"/>
      <c r="H48" s="29">
        <f t="shared" si="16"/>
        <v>0</v>
      </c>
      <c r="K48" s="152"/>
      <c r="L48" s="148">
        <v>23</v>
      </c>
      <c r="M48" s="148">
        <f t="shared" si="35"/>
        <v>0</v>
      </c>
      <c r="N48" s="149">
        <f t="shared" si="33"/>
        <v>0</v>
      </c>
      <c r="O48" s="123">
        <f t="shared" si="34"/>
        <v>0</v>
      </c>
      <c r="P48" s="125"/>
      <c r="Q48" s="126"/>
      <c r="R48" s="150">
        <f t="shared" si="32"/>
        <v>0</v>
      </c>
      <c r="AJ48" s="23">
        <v>43</v>
      </c>
      <c r="AK48" s="24"/>
      <c r="AL48" s="25">
        <f t="shared" si="28"/>
        <v>0</v>
      </c>
      <c r="AM48" s="26">
        <f t="shared" si="29"/>
        <v>0</v>
      </c>
      <c r="AN48" s="26">
        <f t="shared" si="29"/>
        <v>0</v>
      </c>
      <c r="AO48" s="27">
        <f t="shared" si="29"/>
        <v>0</v>
      </c>
    </row>
    <row r="49" spans="1:41" x14ac:dyDescent="0.35">
      <c r="A49" s="28">
        <v>44</v>
      </c>
      <c r="B49" s="51">
        <f>IF(General!$I$18=1,'Class 1'!D49,'Class 1'!C49)</f>
        <v>0</v>
      </c>
      <c r="C49" s="65"/>
      <c r="D49" s="56"/>
      <c r="E49" s="55">
        <f>IF(C49&lt;&gt;0,VLOOKUP(C49,General!$A$15:$C$514,2,FALSE),0)</f>
        <v>0</v>
      </c>
      <c r="F49" s="55">
        <f>IF(C49&lt;&gt;0,VLOOKUP(C49,General!$A$15:$C$514,3,FALSE),0)</f>
        <v>0</v>
      </c>
      <c r="G49" s="62"/>
      <c r="H49" s="29">
        <f t="shared" si="16"/>
        <v>0</v>
      </c>
      <c r="K49" s="153"/>
      <c r="L49" s="154">
        <v>28</v>
      </c>
      <c r="M49" s="154">
        <f>Q49</f>
        <v>0</v>
      </c>
      <c r="N49" s="155">
        <f t="shared" si="33"/>
        <v>0</v>
      </c>
      <c r="O49" s="131">
        <f t="shared" si="34"/>
        <v>0</v>
      </c>
      <c r="P49" s="133"/>
      <c r="Q49" s="134"/>
      <c r="R49" s="156">
        <f t="shared" si="32"/>
        <v>0</v>
      </c>
      <c r="AJ49" s="23">
        <v>44</v>
      </c>
      <c r="AK49" s="24"/>
      <c r="AL49" s="25">
        <f t="shared" si="28"/>
        <v>0</v>
      </c>
      <c r="AM49" s="26">
        <f t="shared" si="29"/>
        <v>0</v>
      </c>
      <c r="AN49" s="26">
        <f t="shared" si="29"/>
        <v>0</v>
      </c>
      <c r="AO49" s="27">
        <f t="shared" si="29"/>
        <v>0</v>
      </c>
    </row>
    <row r="50" spans="1:41" x14ac:dyDescent="0.35">
      <c r="A50" s="28">
        <v>45</v>
      </c>
      <c r="B50" s="51">
        <f>IF(General!$I$18=1,'Class 1'!D50,'Class 1'!C50)</f>
        <v>0</v>
      </c>
      <c r="C50" s="65"/>
      <c r="D50" s="56"/>
      <c r="E50" s="55">
        <f>IF(C50&lt;&gt;0,VLOOKUP(C50,General!$A$15:$C$514,2,FALSE),0)</f>
        <v>0</v>
      </c>
      <c r="F50" s="55">
        <f>IF(C50&lt;&gt;0,VLOOKUP(C50,General!$A$15:$C$514,3,FALSE),0)</f>
        <v>0</v>
      </c>
      <c r="G50" s="62"/>
      <c r="H50" s="29">
        <f t="shared" si="16"/>
        <v>0</v>
      </c>
      <c r="AJ50" s="23">
        <v>45</v>
      </c>
      <c r="AK50" s="24"/>
      <c r="AL50" s="25">
        <f t="shared" si="28"/>
        <v>0</v>
      </c>
      <c r="AM50" s="26">
        <f t="shared" si="29"/>
        <v>0</v>
      </c>
      <c r="AN50" s="26">
        <f t="shared" si="29"/>
        <v>0</v>
      </c>
      <c r="AO50" s="27">
        <f t="shared" si="29"/>
        <v>0</v>
      </c>
    </row>
    <row r="51" spans="1:41" x14ac:dyDescent="0.35">
      <c r="A51" s="28">
        <v>46</v>
      </c>
      <c r="B51" s="51">
        <f>IF(General!$I$18=1,'Class 1'!D51,'Class 1'!C51)</f>
        <v>0</v>
      </c>
      <c r="C51" s="65"/>
      <c r="D51" s="56"/>
      <c r="E51" s="55">
        <f>IF(C51&lt;&gt;0,VLOOKUP(C51,General!$A$15:$C$514,2,FALSE),0)</f>
        <v>0</v>
      </c>
      <c r="F51" s="55">
        <f>IF(C51&lt;&gt;0,VLOOKUP(C51,General!$A$15:$C$514,3,FALSE),0)</f>
        <v>0</v>
      </c>
      <c r="G51" s="62"/>
      <c r="H51" s="29">
        <f t="shared" si="16"/>
        <v>0</v>
      </c>
      <c r="AJ51" s="23">
        <v>46</v>
      </c>
      <c r="AK51" s="24"/>
      <c r="AL51" s="25">
        <f t="shared" si="28"/>
        <v>0</v>
      </c>
      <c r="AM51" s="26">
        <f t="shared" si="29"/>
        <v>0</v>
      </c>
      <c r="AN51" s="26">
        <f t="shared" si="29"/>
        <v>0</v>
      </c>
      <c r="AO51" s="27">
        <f t="shared" si="29"/>
        <v>0</v>
      </c>
    </row>
    <row r="52" spans="1:41" x14ac:dyDescent="0.35">
      <c r="A52" s="28">
        <v>47</v>
      </c>
      <c r="B52" s="51">
        <f>IF(General!$I$18=1,'Class 1'!D52,'Class 1'!C52)</f>
        <v>0</v>
      </c>
      <c r="C52" s="65"/>
      <c r="D52" s="56"/>
      <c r="E52" s="55">
        <f>IF(C52&lt;&gt;0,VLOOKUP(C52,General!$A$15:$C$514,2,FALSE),0)</f>
        <v>0</v>
      </c>
      <c r="F52" s="55">
        <f>IF(C52&lt;&gt;0,VLOOKUP(C52,General!$A$15:$C$514,3,FALSE),0)</f>
        <v>0</v>
      </c>
      <c r="G52" s="62"/>
      <c r="H52" s="29">
        <f t="shared" si="16"/>
        <v>0</v>
      </c>
      <c r="AJ52" s="23">
        <v>47</v>
      </c>
      <c r="AK52" s="24"/>
      <c r="AL52" s="25">
        <f t="shared" si="28"/>
        <v>0</v>
      </c>
      <c r="AM52" s="26">
        <f t="shared" si="29"/>
        <v>0</v>
      </c>
      <c r="AN52" s="26">
        <f t="shared" si="29"/>
        <v>0</v>
      </c>
      <c r="AO52" s="27">
        <f t="shared" si="29"/>
        <v>0</v>
      </c>
    </row>
    <row r="53" spans="1:41" x14ac:dyDescent="0.35">
      <c r="A53" s="28">
        <v>48</v>
      </c>
      <c r="B53" s="51">
        <f>IF(General!$I$18=1,'Class 1'!D53,'Class 1'!C53)</f>
        <v>0</v>
      </c>
      <c r="C53" s="65"/>
      <c r="D53" s="56"/>
      <c r="E53" s="55">
        <f>IF(C53&lt;&gt;0,VLOOKUP(C53,General!$A$15:$C$514,2,FALSE),0)</f>
        <v>0</v>
      </c>
      <c r="F53" s="55">
        <f>IF(C53&lt;&gt;0,VLOOKUP(C53,General!$A$15:$C$514,3,FALSE),0)</f>
        <v>0</v>
      </c>
      <c r="G53" s="62"/>
      <c r="H53" s="29">
        <f t="shared" si="16"/>
        <v>0</v>
      </c>
      <c r="AJ53" s="23">
        <v>48</v>
      </c>
      <c r="AK53" s="24"/>
      <c r="AL53" s="25">
        <f t="shared" si="28"/>
        <v>0</v>
      </c>
      <c r="AM53" s="26">
        <f t="shared" si="29"/>
        <v>0</v>
      </c>
      <c r="AN53" s="26">
        <f t="shared" si="29"/>
        <v>0</v>
      </c>
      <c r="AO53" s="27">
        <f t="shared" si="29"/>
        <v>0</v>
      </c>
    </row>
    <row r="54" spans="1:41" x14ac:dyDescent="0.35">
      <c r="A54" s="28">
        <v>49</v>
      </c>
      <c r="B54" s="51">
        <f>IF(General!$I$18=1,'Class 1'!D54,'Class 1'!C54)</f>
        <v>0</v>
      </c>
      <c r="C54" s="65"/>
      <c r="D54" s="56"/>
      <c r="E54" s="55">
        <f>IF(C54&lt;&gt;0,VLOOKUP(C54,General!$A$15:$C$514,2,FALSE),0)</f>
        <v>0</v>
      </c>
      <c r="F54" s="55">
        <f>IF(C54&lt;&gt;0,VLOOKUP(C54,General!$A$15:$C$514,3,FALSE),0)</f>
        <v>0</v>
      </c>
      <c r="G54" s="62"/>
      <c r="H54" s="29">
        <f t="shared" si="16"/>
        <v>0</v>
      </c>
      <c r="AJ54" s="23">
        <v>49</v>
      </c>
      <c r="AK54" s="24"/>
      <c r="AL54" s="25">
        <f t="shared" si="28"/>
        <v>0</v>
      </c>
      <c r="AM54" s="26">
        <f t="shared" si="29"/>
        <v>0</v>
      </c>
      <c r="AN54" s="26">
        <f t="shared" si="29"/>
        <v>0</v>
      </c>
      <c r="AO54" s="27">
        <f t="shared" si="29"/>
        <v>0</v>
      </c>
    </row>
    <row r="55" spans="1:41" x14ac:dyDescent="0.35">
      <c r="A55" s="28">
        <v>50</v>
      </c>
      <c r="B55" s="51">
        <f>IF(General!$I$18=1,'Class 1'!D55,'Class 1'!C55)</f>
        <v>0</v>
      </c>
      <c r="C55" s="65"/>
      <c r="D55" s="56"/>
      <c r="E55" s="55">
        <f>IF(C55&lt;&gt;0,VLOOKUP(C55,General!$A$15:$C$514,2,FALSE),0)</f>
        <v>0</v>
      </c>
      <c r="F55" s="55">
        <f>IF(C55&lt;&gt;0,VLOOKUP(C55,General!$A$15:$C$514,3,FALSE),0)</f>
        <v>0</v>
      </c>
      <c r="G55" s="62"/>
      <c r="H55" s="29">
        <f t="shared" si="16"/>
        <v>0</v>
      </c>
      <c r="AJ55" s="23">
        <v>50</v>
      </c>
      <c r="AK55" s="24"/>
      <c r="AL55" s="25">
        <f t="shared" si="28"/>
        <v>0</v>
      </c>
      <c r="AM55" s="26">
        <f t="shared" si="29"/>
        <v>0</v>
      </c>
      <c r="AN55" s="26">
        <f t="shared" si="29"/>
        <v>0</v>
      </c>
      <c r="AO55" s="27">
        <f t="shared" si="29"/>
        <v>0</v>
      </c>
    </row>
    <row r="56" spans="1:41" x14ac:dyDescent="0.35">
      <c r="A56" s="28">
        <v>51</v>
      </c>
      <c r="B56" s="51">
        <f>IF(General!$I$18=1,'Class 1'!D56,'Class 1'!C56)</f>
        <v>0</v>
      </c>
      <c r="C56" s="65"/>
      <c r="D56" s="56"/>
      <c r="E56" s="55">
        <f>IF(C56&lt;&gt;0,VLOOKUP(C56,General!$A$15:$C$514,2,FALSE),0)</f>
        <v>0</v>
      </c>
      <c r="F56" s="55">
        <f>IF(C56&lt;&gt;0,VLOOKUP(C56,General!$A$15:$C$514,3,FALSE),0)</f>
        <v>0</v>
      </c>
      <c r="G56" s="62"/>
      <c r="H56" s="29">
        <f t="shared" si="16"/>
        <v>0</v>
      </c>
      <c r="AJ56" s="23">
        <v>51</v>
      </c>
      <c r="AK56" s="24"/>
      <c r="AL56" s="25">
        <f t="shared" si="28"/>
        <v>0</v>
      </c>
      <c r="AM56" s="26">
        <f t="shared" si="29"/>
        <v>0</v>
      </c>
      <c r="AN56" s="26">
        <f t="shared" si="29"/>
        <v>0</v>
      </c>
      <c r="AO56" s="27">
        <f t="shared" si="29"/>
        <v>0</v>
      </c>
    </row>
    <row r="57" spans="1:41" x14ac:dyDescent="0.35">
      <c r="A57" s="28">
        <v>52</v>
      </c>
      <c r="B57" s="51">
        <f>IF(General!$I$18=1,'Class 1'!D57,'Class 1'!C57)</f>
        <v>0</v>
      </c>
      <c r="C57" s="65"/>
      <c r="D57" s="56"/>
      <c r="E57" s="55">
        <f>IF(C57&lt;&gt;0,VLOOKUP(C57,General!$A$15:$C$514,2,FALSE),0)</f>
        <v>0</v>
      </c>
      <c r="F57" s="55">
        <f>IF(C57&lt;&gt;0,VLOOKUP(C57,General!$A$15:$C$514,3,FALSE),0)</f>
        <v>0</v>
      </c>
      <c r="G57" s="62"/>
      <c r="H57" s="29">
        <f t="shared" si="16"/>
        <v>0</v>
      </c>
      <c r="AJ57" s="23">
        <v>52</v>
      </c>
      <c r="AK57" s="24"/>
      <c r="AL57" s="25">
        <f t="shared" si="28"/>
        <v>0</v>
      </c>
      <c r="AM57" s="26">
        <f t="shared" si="29"/>
        <v>0</v>
      </c>
      <c r="AN57" s="26">
        <f t="shared" si="29"/>
        <v>0</v>
      </c>
      <c r="AO57" s="27">
        <f t="shared" si="29"/>
        <v>0</v>
      </c>
    </row>
    <row r="58" spans="1:41" x14ac:dyDescent="0.35">
      <c r="A58" s="28">
        <v>53</v>
      </c>
      <c r="B58" s="51">
        <f>IF(General!$I$18=1,'Class 1'!D58,'Class 1'!C58)</f>
        <v>0</v>
      </c>
      <c r="C58" s="65"/>
      <c r="D58" s="56"/>
      <c r="E58" s="55">
        <f>IF(C58&lt;&gt;0,VLOOKUP(C58,General!$A$15:$C$514,2,FALSE),0)</f>
        <v>0</v>
      </c>
      <c r="F58" s="55">
        <f>IF(C58&lt;&gt;0,VLOOKUP(C58,General!$A$15:$C$514,3,FALSE),0)</f>
        <v>0</v>
      </c>
      <c r="G58" s="62"/>
      <c r="H58" s="29">
        <f t="shared" si="16"/>
        <v>0</v>
      </c>
      <c r="AJ58" s="23">
        <v>53</v>
      </c>
      <c r="AK58" s="24"/>
      <c r="AL58" s="25">
        <f t="shared" si="28"/>
        <v>0</v>
      </c>
      <c r="AM58" s="26">
        <f t="shared" si="29"/>
        <v>0</v>
      </c>
      <c r="AN58" s="26">
        <f t="shared" si="29"/>
        <v>0</v>
      </c>
      <c r="AO58" s="27">
        <f t="shared" si="29"/>
        <v>0</v>
      </c>
    </row>
    <row r="59" spans="1:41" x14ac:dyDescent="0.35">
      <c r="A59" s="28">
        <v>54</v>
      </c>
      <c r="B59" s="51">
        <f>IF(General!$I$18=1,'Class 1'!D59,'Class 1'!C59)</f>
        <v>0</v>
      </c>
      <c r="C59" s="65"/>
      <c r="D59" s="56"/>
      <c r="E59" s="55">
        <f>IF(C59&lt;&gt;0,VLOOKUP(C59,General!$A$15:$C$514,2,FALSE),0)</f>
        <v>0</v>
      </c>
      <c r="F59" s="55">
        <f>IF(C59&lt;&gt;0,VLOOKUP(C59,General!$A$15:$C$514,3,FALSE),0)</f>
        <v>0</v>
      </c>
      <c r="G59" s="62"/>
      <c r="H59" s="29">
        <f t="shared" si="16"/>
        <v>0</v>
      </c>
      <c r="AJ59" s="23">
        <v>54</v>
      </c>
      <c r="AK59" s="24"/>
      <c r="AL59" s="25">
        <f t="shared" si="28"/>
        <v>0</v>
      </c>
      <c r="AM59" s="26">
        <f t="shared" si="29"/>
        <v>0</v>
      </c>
      <c r="AN59" s="26">
        <f t="shared" si="29"/>
        <v>0</v>
      </c>
      <c r="AO59" s="27">
        <f t="shared" si="29"/>
        <v>0</v>
      </c>
    </row>
    <row r="60" spans="1:41" x14ac:dyDescent="0.35">
      <c r="A60" s="28">
        <v>55</v>
      </c>
      <c r="B60" s="51">
        <f>IF(General!$I$18=1,'Class 1'!D60,'Class 1'!C60)</f>
        <v>0</v>
      </c>
      <c r="C60" s="65"/>
      <c r="D60" s="56"/>
      <c r="E60" s="55">
        <f>IF(C60&lt;&gt;0,VLOOKUP(C60,General!$A$15:$C$514,2,FALSE),0)</f>
        <v>0</v>
      </c>
      <c r="F60" s="55">
        <f>IF(C60&lt;&gt;0,VLOOKUP(C60,General!$A$15:$C$514,3,FALSE),0)</f>
        <v>0</v>
      </c>
      <c r="G60" s="62"/>
      <c r="H60" s="29">
        <f t="shared" si="16"/>
        <v>0</v>
      </c>
      <c r="AJ60" s="23">
        <v>55</v>
      </c>
      <c r="AK60" s="24"/>
      <c r="AL60" s="25">
        <f t="shared" si="28"/>
        <v>0</v>
      </c>
      <c r="AM60" s="26">
        <f t="shared" si="29"/>
        <v>0</v>
      </c>
      <c r="AN60" s="26">
        <f t="shared" si="29"/>
        <v>0</v>
      </c>
      <c r="AO60" s="27">
        <f t="shared" si="29"/>
        <v>0</v>
      </c>
    </row>
    <row r="61" spans="1:41" x14ac:dyDescent="0.35">
      <c r="A61" s="28">
        <v>56</v>
      </c>
      <c r="B61" s="51">
        <f>IF(General!$I$18=1,'Class 1'!D61,'Class 1'!C61)</f>
        <v>0</v>
      </c>
      <c r="C61" s="65"/>
      <c r="D61" s="56"/>
      <c r="E61" s="55">
        <f>IF(C61&lt;&gt;0,VLOOKUP(C61,General!$A$15:$C$514,2,FALSE),0)</f>
        <v>0</v>
      </c>
      <c r="F61" s="55">
        <f>IF(C61&lt;&gt;0,VLOOKUP(C61,General!$A$15:$C$514,3,FALSE),0)</f>
        <v>0</v>
      </c>
      <c r="G61" s="62"/>
      <c r="H61" s="29">
        <f t="shared" si="16"/>
        <v>0</v>
      </c>
      <c r="AJ61" s="23">
        <v>56</v>
      </c>
      <c r="AK61" s="24"/>
      <c r="AL61" s="25">
        <f t="shared" si="28"/>
        <v>0</v>
      </c>
      <c r="AM61" s="26">
        <f t="shared" si="29"/>
        <v>0</v>
      </c>
      <c r="AN61" s="26">
        <f t="shared" si="29"/>
        <v>0</v>
      </c>
      <c r="AO61" s="27">
        <f t="shared" si="29"/>
        <v>0</v>
      </c>
    </row>
    <row r="62" spans="1:41" x14ac:dyDescent="0.35">
      <c r="A62" s="28">
        <v>57</v>
      </c>
      <c r="B62" s="51">
        <f>IF(General!$I$18=1,'Class 1'!D62,'Class 1'!C62)</f>
        <v>0</v>
      </c>
      <c r="C62" s="65"/>
      <c r="D62" s="56"/>
      <c r="E62" s="55">
        <f>IF(C62&lt;&gt;0,VLOOKUP(C62,General!$A$15:$C$514,2,FALSE),0)</f>
        <v>0</v>
      </c>
      <c r="F62" s="55">
        <f>IF(C62&lt;&gt;0,VLOOKUP(C62,General!$A$15:$C$514,3,FALSE),0)</f>
        <v>0</v>
      </c>
      <c r="G62" s="62"/>
      <c r="H62" s="29">
        <f t="shared" si="16"/>
        <v>0</v>
      </c>
      <c r="AJ62" s="23">
        <v>57</v>
      </c>
      <c r="AK62" s="24"/>
      <c r="AL62" s="25">
        <f t="shared" si="28"/>
        <v>0</v>
      </c>
      <c r="AM62" s="26">
        <f t="shared" si="29"/>
        <v>0</v>
      </c>
      <c r="AN62" s="26">
        <f t="shared" si="29"/>
        <v>0</v>
      </c>
      <c r="AO62" s="27">
        <f t="shared" si="29"/>
        <v>0</v>
      </c>
    </row>
    <row r="63" spans="1:41" x14ac:dyDescent="0.35">
      <c r="A63" s="28">
        <v>58</v>
      </c>
      <c r="B63" s="51">
        <f>IF(General!$I$18=1,'Class 1'!D63,'Class 1'!C63)</f>
        <v>0</v>
      </c>
      <c r="C63" s="65"/>
      <c r="D63" s="56"/>
      <c r="E63" s="55">
        <f>IF(C63&lt;&gt;0,VLOOKUP(C63,General!$A$15:$C$514,2,FALSE),0)</f>
        <v>0</v>
      </c>
      <c r="F63" s="55">
        <f>IF(C63&lt;&gt;0,VLOOKUP(C63,General!$A$15:$C$514,3,FALSE),0)</f>
        <v>0</v>
      </c>
      <c r="G63" s="62"/>
      <c r="H63" s="29">
        <f t="shared" si="16"/>
        <v>0</v>
      </c>
      <c r="AJ63" s="23">
        <v>58</v>
      </c>
      <c r="AK63" s="24"/>
      <c r="AL63" s="25">
        <f t="shared" si="28"/>
        <v>0</v>
      </c>
      <c r="AM63" s="26">
        <f t="shared" si="29"/>
        <v>0</v>
      </c>
      <c r="AN63" s="26">
        <f t="shared" si="29"/>
        <v>0</v>
      </c>
      <c r="AO63" s="27">
        <f t="shared" si="29"/>
        <v>0</v>
      </c>
    </row>
    <row r="64" spans="1:41" x14ac:dyDescent="0.35">
      <c r="A64" s="28">
        <v>59</v>
      </c>
      <c r="B64" s="51">
        <f>IF(General!$I$18=1,'Class 1'!D64,'Class 1'!C64)</f>
        <v>0</v>
      </c>
      <c r="C64" s="65"/>
      <c r="D64" s="56"/>
      <c r="E64" s="55">
        <f>IF(C64&lt;&gt;0,VLOOKUP(C64,General!$A$15:$C$514,2,FALSE),0)</f>
        <v>0</v>
      </c>
      <c r="F64" s="55">
        <f>IF(C64&lt;&gt;0,VLOOKUP(C64,General!$A$15:$C$514,3,FALSE),0)</f>
        <v>0</v>
      </c>
      <c r="G64" s="62"/>
      <c r="H64" s="29">
        <f t="shared" si="16"/>
        <v>0</v>
      </c>
      <c r="AJ64" s="23">
        <v>59</v>
      </c>
      <c r="AK64" s="24"/>
      <c r="AL64" s="25">
        <f t="shared" si="28"/>
        <v>0</v>
      </c>
      <c r="AM64" s="26">
        <f t="shared" si="29"/>
        <v>0</v>
      </c>
      <c r="AN64" s="26">
        <f t="shared" si="29"/>
        <v>0</v>
      </c>
      <c r="AO64" s="27">
        <f t="shared" si="29"/>
        <v>0</v>
      </c>
    </row>
    <row r="65" spans="1:41" x14ac:dyDescent="0.35">
      <c r="A65" s="28">
        <v>60</v>
      </c>
      <c r="B65" s="51">
        <f>IF(General!$I$18=1,'Class 1'!D65,'Class 1'!C65)</f>
        <v>0</v>
      </c>
      <c r="C65" s="65"/>
      <c r="D65" s="56"/>
      <c r="E65" s="55">
        <f>IF(C65&lt;&gt;0,VLOOKUP(C65,General!$A$15:$C$514,2,FALSE),0)</f>
        <v>0</v>
      </c>
      <c r="F65" s="55">
        <f>IF(C65&lt;&gt;0,VLOOKUP(C65,General!$A$15:$C$514,3,FALSE),0)</f>
        <v>0</v>
      </c>
      <c r="G65" s="62"/>
      <c r="H65" s="29">
        <f t="shared" si="16"/>
        <v>0</v>
      </c>
      <c r="AJ65" s="23">
        <v>60</v>
      </c>
      <c r="AK65" s="24"/>
      <c r="AL65" s="25">
        <f t="shared" si="28"/>
        <v>0</v>
      </c>
      <c r="AM65" s="26">
        <f t="shared" si="29"/>
        <v>0</v>
      </c>
      <c r="AN65" s="26">
        <f t="shared" si="29"/>
        <v>0</v>
      </c>
      <c r="AO65" s="27">
        <f t="shared" si="29"/>
        <v>0</v>
      </c>
    </row>
    <row r="66" spans="1:41" x14ac:dyDescent="0.35">
      <c r="A66" s="28">
        <v>61</v>
      </c>
      <c r="B66" s="51">
        <f>IF(General!$I$18=1,'Class 1'!D66,'Class 1'!C66)</f>
        <v>0</v>
      </c>
      <c r="C66" s="65"/>
      <c r="D66" s="56"/>
      <c r="E66" s="55">
        <f>IF(C66&lt;&gt;0,VLOOKUP(C66,General!$A$15:$C$514,2,FALSE),0)</f>
        <v>0</v>
      </c>
      <c r="F66" s="55">
        <f>IF(C66&lt;&gt;0,VLOOKUP(C66,General!$A$15:$C$514,3,FALSE),0)</f>
        <v>0</v>
      </c>
      <c r="G66" s="62"/>
      <c r="H66" s="29">
        <f t="shared" si="16"/>
        <v>0</v>
      </c>
      <c r="AJ66" s="23">
        <v>61</v>
      </c>
      <c r="AK66" s="24"/>
      <c r="AL66" s="25">
        <f t="shared" si="28"/>
        <v>0</v>
      </c>
      <c r="AM66" s="26">
        <f t="shared" si="29"/>
        <v>0</v>
      </c>
      <c r="AN66" s="26">
        <f t="shared" si="29"/>
        <v>0</v>
      </c>
      <c r="AO66" s="27">
        <f t="shared" si="29"/>
        <v>0</v>
      </c>
    </row>
    <row r="67" spans="1:41" x14ac:dyDescent="0.35">
      <c r="A67" s="28">
        <v>62</v>
      </c>
      <c r="B67" s="51">
        <f>IF(General!$I$18=1,'Class 1'!D67,'Class 1'!C67)</f>
        <v>0</v>
      </c>
      <c r="C67" s="65"/>
      <c r="D67" s="56"/>
      <c r="E67" s="55">
        <f>IF(C67&lt;&gt;0,VLOOKUP(C67,General!$A$15:$C$514,2,FALSE),0)</f>
        <v>0</v>
      </c>
      <c r="F67" s="55">
        <f>IF(C67&lt;&gt;0,VLOOKUP(C67,General!$A$15:$C$514,3,FALSE),0)</f>
        <v>0</v>
      </c>
      <c r="G67" s="62"/>
      <c r="H67" s="29">
        <f t="shared" si="16"/>
        <v>0</v>
      </c>
      <c r="AJ67" s="23">
        <v>62</v>
      </c>
      <c r="AK67" s="24"/>
      <c r="AL67" s="25">
        <f t="shared" si="28"/>
        <v>0</v>
      </c>
      <c r="AM67" s="26">
        <f t="shared" si="29"/>
        <v>0</v>
      </c>
      <c r="AN67" s="26">
        <f t="shared" si="29"/>
        <v>0</v>
      </c>
      <c r="AO67" s="27">
        <f t="shared" si="29"/>
        <v>0</v>
      </c>
    </row>
    <row r="68" spans="1:41" x14ac:dyDescent="0.35">
      <c r="A68" s="28">
        <v>63</v>
      </c>
      <c r="B68" s="51">
        <f>IF(General!$I$18=1,'Class 1'!D68,'Class 1'!C68)</f>
        <v>0</v>
      </c>
      <c r="C68" s="65"/>
      <c r="D68" s="56"/>
      <c r="E68" s="55">
        <f>IF(C68&lt;&gt;0,VLOOKUP(C68,General!$A$15:$C$514,2,FALSE),0)</f>
        <v>0</v>
      </c>
      <c r="F68" s="55">
        <f>IF(C68&lt;&gt;0,VLOOKUP(C68,General!$A$15:$C$514,3,FALSE),0)</f>
        <v>0</v>
      </c>
      <c r="G68" s="62"/>
      <c r="H68" s="29">
        <f t="shared" si="16"/>
        <v>0</v>
      </c>
      <c r="AJ68" s="23">
        <v>63</v>
      </c>
      <c r="AK68" s="24"/>
      <c r="AL68" s="25">
        <f t="shared" si="28"/>
        <v>0</v>
      </c>
      <c r="AM68" s="26">
        <f t="shared" ref="AM68:AO99" si="36">E68</f>
        <v>0</v>
      </c>
      <c r="AN68" s="26">
        <f t="shared" si="36"/>
        <v>0</v>
      </c>
      <c r="AO68" s="27">
        <f t="shared" si="36"/>
        <v>0</v>
      </c>
    </row>
    <row r="69" spans="1:41" x14ac:dyDescent="0.35">
      <c r="A69" s="28">
        <v>64</v>
      </c>
      <c r="B69" s="51">
        <f>IF(General!$I$18=1,'Class 1'!D69,'Class 1'!C69)</f>
        <v>0</v>
      </c>
      <c r="C69" s="65"/>
      <c r="D69" s="56"/>
      <c r="E69" s="55">
        <f>IF(C69&lt;&gt;0,VLOOKUP(C69,General!$A$15:$C$514,2,FALSE),0)</f>
        <v>0</v>
      </c>
      <c r="F69" s="55">
        <f>IF(C69&lt;&gt;0,VLOOKUP(C69,General!$A$15:$C$514,3,FALSE),0)</f>
        <v>0</v>
      </c>
      <c r="G69" s="62"/>
      <c r="H69" s="29">
        <f t="shared" si="16"/>
        <v>0</v>
      </c>
      <c r="AJ69" s="23">
        <v>64</v>
      </c>
      <c r="AK69" s="24"/>
      <c r="AL69" s="25">
        <f t="shared" si="28"/>
        <v>0</v>
      </c>
      <c r="AM69" s="26">
        <f t="shared" si="36"/>
        <v>0</v>
      </c>
      <c r="AN69" s="26">
        <f t="shared" si="36"/>
        <v>0</v>
      </c>
      <c r="AO69" s="27">
        <f t="shared" si="36"/>
        <v>0</v>
      </c>
    </row>
    <row r="70" spans="1:41" x14ac:dyDescent="0.35">
      <c r="A70" s="28">
        <v>65</v>
      </c>
      <c r="B70" s="51">
        <f>IF(General!$I$18=1,'Class 1'!D70,'Class 1'!C70)</f>
        <v>0</v>
      </c>
      <c r="C70" s="65"/>
      <c r="D70" s="56"/>
      <c r="E70" s="55">
        <f>IF(C70&lt;&gt;0,VLOOKUP(C70,General!$A$15:$C$514,2,FALSE),0)</f>
        <v>0</v>
      </c>
      <c r="F70" s="55">
        <f>IF(C70&lt;&gt;0,VLOOKUP(C70,General!$A$15:$C$514,3,FALSE),0)</f>
        <v>0</v>
      </c>
      <c r="G70" s="62"/>
      <c r="H70" s="29">
        <f t="shared" si="16"/>
        <v>0</v>
      </c>
      <c r="AJ70" s="23">
        <v>65</v>
      </c>
      <c r="AK70" s="24"/>
      <c r="AL70" s="25">
        <f t="shared" si="28"/>
        <v>0</v>
      </c>
      <c r="AM70" s="26">
        <f t="shared" si="36"/>
        <v>0</v>
      </c>
      <c r="AN70" s="26">
        <f t="shared" si="36"/>
        <v>0</v>
      </c>
      <c r="AO70" s="27">
        <f t="shared" si="36"/>
        <v>0</v>
      </c>
    </row>
    <row r="71" spans="1:41" x14ac:dyDescent="0.35">
      <c r="A71" s="28">
        <v>66</v>
      </c>
      <c r="B71" s="51">
        <f>IF(General!$I$18=1,'Class 1'!D71,'Class 1'!C71)</f>
        <v>0</v>
      </c>
      <c r="C71" s="65"/>
      <c r="D71" s="56"/>
      <c r="E71" s="55">
        <f>IF(C71&lt;&gt;0,VLOOKUP(C71,General!$A$15:$C$514,2,FALSE),0)</f>
        <v>0</v>
      </c>
      <c r="F71" s="55">
        <f>IF(C71&lt;&gt;0,VLOOKUP(C71,General!$A$15:$C$514,3,FALSE),0)</f>
        <v>0</v>
      </c>
      <c r="G71" s="62"/>
      <c r="H71" s="29">
        <f t="shared" si="16"/>
        <v>0</v>
      </c>
      <c r="AJ71" s="23">
        <v>66</v>
      </c>
      <c r="AK71" s="24"/>
      <c r="AL71" s="25">
        <f t="shared" si="28"/>
        <v>0</v>
      </c>
      <c r="AM71" s="26">
        <f t="shared" si="36"/>
        <v>0</v>
      </c>
      <c r="AN71" s="26">
        <f t="shared" si="36"/>
        <v>0</v>
      </c>
      <c r="AO71" s="27">
        <f t="shared" si="36"/>
        <v>0</v>
      </c>
    </row>
    <row r="72" spans="1:41" x14ac:dyDescent="0.35">
      <c r="A72" s="28">
        <v>67</v>
      </c>
      <c r="B72" s="51">
        <f>IF(General!$I$18=1,'Class 1'!D72,'Class 1'!C72)</f>
        <v>0</v>
      </c>
      <c r="C72" s="65"/>
      <c r="D72" s="56"/>
      <c r="E72" s="55">
        <f>IF(C72&lt;&gt;0,VLOOKUP(C72,General!$A$15:$C$514,2,FALSE),0)</f>
        <v>0</v>
      </c>
      <c r="F72" s="55">
        <f>IF(C72&lt;&gt;0,VLOOKUP(C72,General!$A$15:$C$514,3,FALSE),0)</f>
        <v>0</v>
      </c>
      <c r="G72" s="62"/>
      <c r="H72" s="29">
        <f t="shared" si="16"/>
        <v>0</v>
      </c>
      <c r="AJ72" s="23">
        <v>67</v>
      </c>
      <c r="AK72" s="24"/>
      <c r="AL72" s="25">
        <f t="shared" si="28"/>
        <v>0</v>
      </c>
      <c r="AM72" s="26">
        <f t="shared" si="36"/>
        <v>0</v>
      </c>
      <c r="AN72" s="26">
        <f t="shared" si="36"/>
        <v>0</v>
      </c>
      <c r="AO72" s="27">
        <f t="shared" si="36"/>
        <v>0</v>
      </c>
    </row>
    <row r="73" spans="1:41" x14ac:dyDescent="0.35">
      <c r="A73" s="28">
        <v>68</v>
      </c>
      <c r="B73" s="51">
        <f>IF(General!$I$18=1,'Class 1'!D73,'Class 1'!C73)</f>
        <v>0</v>
      </c>
      <c r="C73" s="65"/>
      <c r="D73" s="56"/>
      <c r="E73" s="55">
        <f>IF(C73&lt;&gt;0,VLOOKUP(C73,General!$A$15:$C$514,2,FALSE),0)</f>
        <v>0</v>
      </c>
      <c r="F73" s="55">
        <f>IF(C73&lt;&gt;0,VLOOKUP(C73,General!$A$15:$C$514,3,FALSE),0)</f>
        <v>0</v>
      </c>
      <c r="G73" s="62"/>
      <c r="H73" s="29">
        <f t="shared" si="16"/>
        <v>0</v>
      </c>
      <c r="AJ73" s="23">
        <v>68</v>
      </c>
      <c r="AK73" s="24"/>
      <c r="AL73" s="25">
        <f t="shared" si="28"/>
        <v>0</v>
      </c>
      <c r="AM73" s="26">
        <f t="shared" si="36"/>
        <v>0</v>
      </c>
      <c r="AN73" s="26">
        <f t="shared" si="36"/>
        <v>0</v>
      </c>
      <c r="AO73" s="27">
        <f t="shared" si="36"/>
        <v>0</v>
      </c>
    </row>
    <row r="74" spans="1:41" x14ac:dyDescent="0.35">
      <c r="A74" s="28">
        <v>69</v>
      </c>
      <c r="B74" s="51">
        <f>IF(General!$I$18=1,'Class 1'!D74,'Class 1'!C74)</f>
        <v>0</v>
      </c>
      <c r="C74" s="65"/>
      <c r="D74" s="56"/>
      <c r="E74" s="55">
        <f>IF(C74&lt;&gt;0,VLOOKUP(C74,General!$A$15:$C$514,2,FALSE),0)</f>
        <v>0</v>
      </c>
      <c r="F74" s="55">
        <f>IF(C74&lt;&gt;0,VLOOKUP(C74,General!$A$15:$C$514,3,FALSE),0)</f>
        <v>0</v>
      </c>
      <c r="G74" s="62"/>
      <c r="H74" s="29">
        <f t="shared" si="16"/>
        <v>0</v>
      </c>
      <c r="AJ74" s="23">
        <v>69</v>
      </c>
      <c r="AK74" s="24"/>
      <c r="AL74" s="25">
        <f t="shared" si="28"/>
        <v>0</v>
      </c>
      <c r="AM74" s="26">
        <f t="shared" si="36"/>
        <v>0</v>
      </c>
      <c r="AN74" s="26">
        <f t="shared" si="36"/>
        <v>0</v>
      </c>
      <c r="AO74" s="27">
        <f t="shared" si="36"/>
        <v>0</v>
      </c>
    </row>
    <row r="75" spans="1:41" x14ac:dyDescent="0.35">
      <c r="A75" s="28">
        <v>70</v>
      </c>
      <c r="B75" s="51">
        <f>IF(General!$I$18=1,'Class 1'!D75,'Class 1'!C75)</f>
        <v>0</v>
      </c>
      <c r="C75" s="65"/>
      <c r="D75" s="56"/>
      <c r="E75" s="55">
        <f>IF(C75&lt;&gt;0,VLOOKUP(C75,General!$A$15:$C$514,2,FALSE),0)</f>
        <v>0</v>
      </c>
      <c r="F75" s="55">
        <f>IF(C75&lt;&gt;0,VLOOKUP(C75,General!$A$15:$C$514,3,FALSE),0)</f>
        <v>0</v>
      </c>
      <c r="G75" s="62"/>
      <c r="H75" s="29">
        <f t="shared" si="16"/>
        <v>0</v>
      </c>
      <c r="AJ75" s="23">
        <v>70</v>
      </c>
      <c r="AK75" s="24"/>
      <c r="AL75" s="25">
        <f t="shared" si="28"/>
        <v>0</v>
      </c>
      <c r="AM75" s="26">
        <f t="shared" si="36"/>
        <v>0</v>
      </c>
      <c r="AN75" s="26">
        <f t="shared" si="36"/>
        <v>0</v>
      </c>
      <c r="AO75" s="27">
        <f t="shared" si="36"/>
        <v>0</v>
      </c>
    </row>
    <row r="76" spans="1:41" x14ac:dyDescent="0.35">
      <c r="A76" s="28">
        <v>71</v>
      </c>
      <c r="B76" s="51">
        <f>IF(General!$I$18=1,'Class 1'!D76,'Class 1'!C76)</f>
        <v>0</v>
      </c>
      <c r="C76" s="65"/>
      <c r="D76" s="56"/>
      <c r="E76" s="55">
        <f>IF(C76&lt;&gt;0,VLOOKUP(C76,General!$A$15:$C$514,2,FALSE),0)</f>
        <v>0</v>
      </c>
      <c r="F76" s="55">
        <f>IF(C76&lt;&gt;0,VLOOKUP(C76,General!$A$15:$C$514,3,FALSE),0)</f>
        <v>0</v>
      </c>
      <c r="G76" s="62"/>
      <c r="H76" s="29">
        <f t="shared" si="16"/>
        <v>0</v>
      </c>
      <c r="AJ76" s="23">
        <v>71</v>
      </c>
      <c r="AK76" s="24"/>
      <c r="AL76" s="25">
        <f t="shared" si="28"/>
        <v>0</v>
      </c>
      <c r="AM76" s="26">
        <f t="shared" si="36"/>
        <v>0</v>
      </c>
      <c r="AN76" s="26">
        <f t="shared" si="36"/>
        <v>0</v>
      </c>
      <c r="AO76" s="27">
        <f t="shared" si="36"/>
        <v>0</v>
      </c>
    </row>
    <row r="77" spans="1:41" x14ac:dyDescent="0.35">
      <c r="A77" s="28">
        <v>72</v>
      </c>
      <c r="B77" s="51">
        <f>IF(General!$I$18=1,'Class 1'!D77,'Class 1'!C77)</f>
        <v>0</v>
      </c>
      <c r="C77" s="65"/>
      <c r="D77" s="56"/>
      <c r="E77" s="55">
        <f>IF(C77&lt;&gt;0,VLOOKUP(C77,General!$A$15:$C$514,2,FALSE),0)</f>
        <v>0</v>
      </c>
      <c r="F77" s="55">
        <f>IF(C77&lt;&gt;0,VLOOKUP(C77,General!$A$15:$C$514,3,FALSE),0)</f>
        <v>0</v>
      </c>
      <c r="G77" s="62"/>
      <c r="H77" s="29">
        <f t="shared" si="16"/>
        <v>0</v>
      </c>
      <c r="AJ77" s="23">
        <v>72</v>
      </c>
      <c r="AK77" s="24"/>
      <c r="AL77" s="25">
        <f t="shared" si="28"/>
        <v>0</v>
      </c>
      <c r="AM77" s="26">
        <f t="shared" si="36"/>
        <v>0</v>
      </c>
      <c r="AN77" s="26">
        <f t="shared" si="36"/>
        <v>0</v>
      </c>
      <c r="AO77" s="27">
        <f t="shared" si="36"/>
        <v>0</v>
      </c>
    </row>
    <row r="78" spans="1:41" x14ac:dyDescent="0.35">
      <c r="A78" s="28">
        <v>73</v>
      </c>
      <c r="B78" s="51">
        <f>IF(General!$I$18=1,'Class 1'!D78,'Class 1'!C78)</f>
        <v>0</v>
      </c>
      <c r="C78" s="65"/>
      <c r="D78" s="56"/>
      <c r="E78" s="55">
        <f>IF(C78&lt;&gt;0,VLOOKUP(C78,General!$A$15:$C$514,2,FALSE),0)</f>
        <v>0</v>
      </c>
      <c r="F78" s="55">
        <f>IF(C78&lt;&gt;0,VLOOKUP(C78,General!$A$15:$C$514,3,FALSE),0)</f>
        <v>0</v>
      </c>
      <c r="G78" s="62"/>
      <c r="H78" s="29">
        <f t="shared" si="16"/>
        <v>0</v>
      </c>
      <c r="AJ78" s="23">
        <v>73</v>
      </c>
      <c r="AK78" s="24"/>
      <c r="AL78" s="25">
        <f t="shared" si="28"/>
        <v>0</v>
      </c>
      <c r="AM78" s="26">
        <f t="shared" si="36"/>
        <v>0</v>
      </c>
      <c r="AN78" s="26">
        <f t="shared" si="36"/>
        <v>0</v>
      </c>
      <c r="AO78" s="27">
        <f t="shared" si="36"/>
        <v>0</v>
      </c>
    </row>
    <row r="79" spans="1:41" x14ac:dyDescent="0.35">
      <c r="A79" s="28">
        <v>74</v>
      </c>
      <c r="B79" s="51">
        <f>IF(General!$I$18=1,'Class 1'!D79,'Class 1'!C79)</f>
        <v>0</v>
      </c>
      <c r="C79" s="65"/>
      <c r="D79" s="56"/>
      <c r="E79" s="55">
        <f>IF(C79&lt;&gt;0,VLOOKUP(C79,General!$A$15:$C$514,2,FALSE),0)</f>
        <v>0</v>
      </c>
      <c r="F79" s="55">
        <f>IF(C79&lt;&gt;0,VLOOKUP(C79,General!$A$15:$C$514,3,FALSE),0)</f>
        <v>0</v>
      </c>
      <c r="G79" s="62"/>
      <c r="H79" s="29">
        <f t="shared" si="16"/>
        <v>0</v>
      </c>
      <c r="AJ79" s="23">
        <v>74</v>
      </c>
      <c r="AK79" s="24"/>
      <c r="AL79" s="25">
        <f t="shared" si="28"/>
        <v>0</v>
      </c>
      <c r="AM79" s="26">
        <f t="shared" si="36"/>
        <v>0</v>
      </c>
      <c r="AN79" s="26">
        <f t="shared" si="36"/>
        <v>0</v>
      </c>
      <c r="AO79" s="27">
        <f t="shared" si="36"/>
        <v>0</v>
      </c>
    </row>
    <row r="80" spans="1:41" x14ac:dyDescent="0.35">
      <c r="A80" s="28">
        <v>75</v>
      </c>
      <c r="B80" s="51">
        <f>IF(General!$I$18=1,'Class 1'!D80,'Class 1'!C80)</f>
        <v>0</v>
      </c>
      <c r="C80" s="65"/>
      <c r="D80" s="56"/>
      <c r="E80" s="55">
        <f>IF(C80&lt;&gt;0,VLOOKUP(C80,General!$A$15:$C$514,2,FALSE),0)</f>
        <v>0</v>
      </c>
      <c r="F80" s="55">
        <f>IF(C80&lt;&gt;0,VLOOKUP(C80,General!$A$15:$C$514,3,FALSE),0)</f>
        <v>0</v>
      </c>
      <c r="G80" s="62"/>
      <c r="H80" s="29">
        <f t="shared" si="16"/>
        <v>0</v>
      </c>
      <c r="AJ80" s="23">
        <v>75</v>
      </c>
      <c r="AK80" s="24"/>
      <c r="AL80" s="25">
        <f t="shared" si="28"/>
        <v>0</v>
      </c>
      <c r="AM80" s="26">
        <f t="shared" si="36"/>
        <v>0</v>
      </c>
      <c r="AN80" s="26">
        <f t="shared" si="36"/>
        <v>0</v>
      </c>
      <c r="AO80" s="27">
        <f t="shared" si="36"/>
        <v>0</v>
      </c>
    </row>
    <row r="81" spans="1:41" x14ac:dyDescent="0.35">
      <c r="A81" s="28">
        <v>76</v>
      </c>
      <c r="B81" s="51">
        <f>IF(General!$I$18=1,'Class 1'!D81,'Class 1'!C81)</f>
        <v>0</v>
      </c>
      <c r="C81" s="65"/>
      <c r="D81" s="56"/>
      <c r="E81" s="55">
        <f>IF(C81&lt;&gt;0,VLOOKUP(C81,General!$A$15:$C$514,2,FALSE),0)</f>
        <v>0</v>
      </c>
      <c r="F81" s="55">
        <f>IF(C81&lt;&gt;0,VLOOKUP(C81,General!$A$15:$C$514,3,FALSE),0)</f>
        <v>0</v>
      </c>
      <c r="G81" s="62"/>
      <c r="H81" s="29">
        <f t="shared" si="16"/>
        <v>0</v>
      </c>
      <c r="AJ81" s="23">
        <v>76</v>
      </c>
      <c r="AK81" s="24"/>
      <c r="AL81" s="25">
        <f t="shared" si="28"/>
        <v>0</v>
      </c>
      <c r="AM81" s="26">
        <f t="shared" si="36"/>
        <v>0</v>
      </c>
      <c r="AN81" s="26">
        <f t="shared" si="36"/>
        <v>0</v>
      </c>
      <c r="AO81" s="27">
        <f t="shared" si="36"/>
        <v>0</v>
      </c>
    </row>
    <row r="82" spans="1:41" x14ac:dyDescent="0.35">
      <c r="A82" s="28">
        <v>77</v>
      </c>
      <c r="B82" s="51">
        <f>IF(General!$I$18=1,'Class 1'!D82,'Class 1'!C82)</f>
        <v>0</v>
      </c>
      <c r="C82" s="65"/>
      <c r="D82" s="56"/>
      <c r="E82" s="55">
        <f>IF(C82&lt;&gt;0,VLOOKUP(C82,General!$A$15:$C$514,2,FALSE),0)</f>
        <v>0</v>
      </c>
      <c r="F82" s="55">
        <f>IF(C82&lt;&gt;0,VLOOKUP(C82,General!$A$15:$C$514,3,FALSE),0)</f>
        <v>0</v>
      </c>
      <c r="G82" s="62"/>
      <c r="H82" s="29">
        <f t="shared" si="16"/>
        <v>0</v>
      </c>
      <c r="AJ82" s="23">
        <v>77</v>
      </c>
      <c r="AK82" s="24"/>
      <c r="AL82" s="25">
        <f t="shared" si="28"/>
        <v>0</v>
      </c>
      <c r="AM82" s="26">
        <f t="shared" si="36"/>
        <v>0</v>
      </c>
      <c r="AN82" s="26">
        <f t="shared" si="36"/>
        <v>0</v>
      </c>
      <c r="AO82" s="27">
        <f t="shared" si="36"/>
        <v>0</v>
      </c>
    </row>
    <row r="83" spans="1:41" x14ac:dyDescent="0.35">
      <c r="A83" s="28">
        <v>78</v>
      </c>
      <c r="B83" s="51">
        <f>IF(General!$I$18=1,'Class 1'!D83,'Class 1'!C83)</f>
        <v>0</v>
      </c>
      <c r="C83" s="65"/>
      <c r="D83" s="56"/>
      <c r="E83" s="55">
        <f>IF(C83&lt;&gt;0,VLOOKUP(C83,General!$A$15:$C$514,2,FALSE),0)</f>
        <v>0</v>
      </c>
      <c r="F83" s="55">
        <f>IF(C83&lt;&gt;0,VLOOKUP(C83,General!$A$15:$C$514,3,FALSE),0)</f>
        <v>0</v>
      </c>
      <c r="G83" s="62"/>
      <c r="H83" s="29">
        <f t="shared" si="16"/>
        <v>0</v>
      </c>
      <c r="AJ83" s="23">
        <v>78</v>
      </c>
      <c r="AK83" s="24"/>
      <c r="AL83" s="25">
        <f t="shared" si="28"/>
        <v>0</v>
      </c>
      <c r="AM83" s="26">
        <f t="shared" si="36"/>
        <v>0</v>
      </c>
      <c r="AN83" s="26">
        <f t="shared" si="36"/>
        <v>0</v>
      </c>
      <c r="AO83" s="27">
        <f t="shared" si="36"/>
        <v>0</v>
      </c>
    </row>
    <row r="84" spans="1:41" x14ac:dyDescent="0.35">
      <c r="A84" s="28">
        <v>79</v>
      </c>
      <c r="B84" s="51">
        <f>IF(General!$I$18=1,'Class 1'!D84,'Class 1'!C84)</f>
        <v>0</v>
      </c>
      <c r="C84" s="65"/>
      <c r="D84" s="56"/>
      <c r="E84" s="55">
        <f>IF(C84&lt;&gt;0,VLOOKUP(C84,General!$A$15:$C$514,2,FALSE),0)</f>
        <v>0</v>
      </c>
      <c r="F84" s="55">
        <f>IF(C84&lt;&gt;0,VLOOKUP(C84,General!$A$15:$C$514,3,FALSE),0)</f>
        <v>0</v>
      </c>
      <c r="G84" s="62"/>
      <c r="H84" s="29">
        <f t="shared" si="16"/>
        <v>0</v>
      </c>
      <c r="AJ84" s="23">
        <v>79</v>
      </c>
      <c r="AK84" s="24"/>
      <c r="AL84" s="25">
        <f t="shared" si="28"/>
        <v>0</v>
      </c>
      <c r="AM84" s="26">
        <f t="shared" si="36"/>
        <v>0</v>
      </c>
      <c r="AN84" s="26">
        <f t="shared" si="36"/>
        <v>0</v>
      </c>
      <c r="AO84" s="27">
        <f t="shared" si="36"/>
        <v>0</v>
      </c>
    </row>
    <row r="85" spans="1:41" x14ac:dyDescent="0.35">
      <c r="A85" s="28">
        <v>80</v>
      </c>
      <c r="B85" s="51">
        <f>IF(General!$I$18=1,'Class 1'!D85,'Class 1'!C85)</f>
        <v>0</v>
      </c>
      <c r="C85" s="65"/>
      <c r="D85" s="56"/>
      <c r="E85" s="55">
        <f>IF(C85&lt;&gt;0,VLOOKUP(C85,General!$A$15:$C$514,2,FALSE),0)</f>
        <v>0</v>
      </c>
      <c r="F85" s="55">
        <f>IF(C85&lt;&gt;0,VLOOKUP(C85,General!$A$15:$C$514,3,FALSE),0)</f>
        <v>0</v>
      </c>
      <c r="G85" s="62"/>
      <c r="H85" s="29">
        <f t="shared" ref="H85:H105" si="37">IF(G85&gt;0,G85-G$6,0)</f>
        <v>0</v>
      </c>
      <c r="AJ85" s="23">
        <v>80</v>
      </c>
      <c r="AK85" s="24"/>
      <c r="AL85" s="25">
        <f t="shared" si="28"/>
        <v>0</v>
      </c>
      <c r="AM85" s="26">
        <f t="shared" si="36"/>
        <v>0</v>
      </c>
      <c r="AN85" s="26">
        <f t="shared" si="36"/>
        <v>0</v>
      </c>
      <c r="AO85" s="27">
        <f t="shared" si="36"/>
        <v>0</v>
      </c>
    </row>
    <row r="86" spans="1:41" x14ac:dyDescent="0.35">
      <c r="A86" s="28">
        <v>81</v>
      </c>
      <c r="B86" s="51">
        <f>IF(General!$I$18=1,'Class 1'!D86,'Class 1'!C86)</f>
        <v>0</v>
      </c>
      <c r="C86" s="65"/>
      <c r="D86" s="56"/>
      <c r="E86" s="55">
        <f>IF(C86&lt;&gt;0,VLOOKUP(C86,General!$A$15:$C$514,2,FALSE),0)</f>
        <v>0</v>
      </c>
      <c r="F86" s="55">
        <f>IF(C86&lt;&gt;0,VLOOKUP(C86,General!$A$15:$C$514,3,FALSE),0)</f>
        <v>0</v>
      </c>
      <c r="G86" s="62"/>
      <c r="H86" s="29">
        <f t="shared" si="37"/>
        <v>0</v>
      </c>
      <c r="AJ86" s="23">
        <v>81</v>
      </c>
      <c r="AK86" s="24"/>
      <c r="AL86" s="25">
        <f t="shared" si="28"/>
        <v>0</v>
      </c>
      <c r="AM86" s="26">
        <f t="shared" si="36"/>
        <v>0</v>
      </c>
      <c r="AN86" s="26">
        <f t="shared" si="36"/>
        <v>0</v>
      </c>
      <c r="AO86" s="27">
        <f t="shared" si="36"/>
        <v>0</v>
      </c>
    </row>
    <row r="87" spans="1:41" x14ac:dyDescent="0.35">
      <c r="A87" s="28">
        <v>82</v>
      </c>
      <c r="B87" s="51">
        <f>IF(General!$I$18=1,'Class 1'!D87,'Class 1'!C87)</f>
        <v>0</v>
      </c>
      <c r="C87" s="65"/>
      <c r="D87" s="56"/>
      <c r="E87" s="55">
        <f>IF(C87&lt;&gt;0,VLOOKUP(C87,General!$A$15:$C$514,2,FALSE),0)</f>
        <v>0</v>
      </c>
      <c r="F87" s="55">
        <f>IF(C87&lt;&gt;0,VLOOKUP(C87,General!$A$15:$C$514,3,FALSE),0)</f>
        <v>0</v>
      </c>
      <c r="G87" s="62"/>
      <c r="H87" s="29">
        <f t="shared" si="37"/>
        <v>0</v>
      </c>
      <c r="AJ87" s="23">
        <v>82</v>
      </c>
      <c r="AK87" s="24"/>
      <c r="AL87" s="25">
        <f t="shared" si="28"/>
        <v>0</v>
      </c>
      <c r="AM87" s="26">
        <f t="shared" si="36"/>
        <v>0</v>
      </c>
      <c r="AN87" s="26">
        <f t="shared" si="36"/>
        <v>0</v>
      </c>
      <c r="AO87" s="27">
        <f t="shared" si="36"/>
        <v>0</v>
      </c>
    </row>
    <row r="88" spans="1:41" x14ac:dyDescent="0.35">
      <c r="A88" s="28">
        <v>83</v>
      </c>
      <c r="B88" s="51">
        <f>IF(General!$I$18=1,'Class 1'!D88,'Class 1'!C88)</f>
        <v>0</v>
      </c>
      <c r="C88" s="65"/>
      <c r="D88" s="56"/>
      <c r="E88" s="55">
        <f>IF(C88&lt;&gt;0,VLOOKUP(C88,General!$A$15:$C$514,2,FALSE),0)</f>
        <v>0</v>
      </c>
      <c r="F88" s="55">
        <f>IF(C88&lt;&gt;0,VLOOKUP(C88,General!$A$15:$C$514,3,FALSE),0)</f>
        <v>0</v>
      </c>
      <c r="G88" s="62"/>
      <c r="H88" s="29">
        <f t="shared" si="37"/>
        <v>0</v>
      </c>
      <c r="AJ88" s="23">
        <v>83</v>
      </c>
      <c r="AK88" s="24"/>
      <c r="AL88" s="25">
        <f t="shared" si="28"/>
        <v>0</v>
      </c>
      <c r="AM88" s="26">
        <f t="shared" si="36"/>
        <v>0</v>
      </c>
      <c r="AN88" s="26">
        <f t="shared" si="36"/>
        <v>0</v>
      </c>
      <c r="AO88" s="27">
        <f t="shared" si="36"/>
        <v>0</v>
      </c>
    </row>
    <row r="89" spans="1:41" x14ac:dyDescent="0.35">
      <c r="A89" s="28">
        <v>84</v>
      </c>
      <c r="B89" s="51">
        <f>IF(General!$I$18=1,'Class 1'!D89,'Class 1'!C89)</f>
        <v>0</v>
      </c>
      <c r="C89" s="65"/>
      <c r="D89" s="56"/>
      <c r="E89" s="55">
        <f>IF(C89&lt;&gt;0,VLOOKUP(C89,General!$A$15:$C$514,2,FALSE),0)</f>
        <v>0</v>
      </c>
      <c r="F89" s="55">
        <f>IF(C89&lt;&gt;0,VLOOKUP(C89,General!$A$15:$C$514,3,FALSE),0)</f>
        <v>0</v>
      </c>
      <c r="G89" s="62"/>
      <c r="H89" s="29">
        <f t="shared" si="37"/>
        <v>0</v>
      </c>
      <c r="AJ89" s="23">
        <v>84</v>
      </c>
      <c r="AK89" s="24"/>
      <c r="AL89" s="25">
        <f t="shared" si="28"/>
        <v>0</v>
      </c>
      <c r="AM89" s="26">
        <f t="shared" si="36"/>
        <v>0</v>
      </c>
      <c r="AN89" s="26">
        <f t="shared" si="36"/>
        <v>0</v>
      </c>
      <c r="AO89" s="27">
        <f t="shared" si="36"/>
        <v>0</v>
      </c>
    </row>
    <row r="90" spans="1:41" x14ac:dyDescent="0.35">
      <c r="A90" s="28">
        <v>85</v>
      </c>
      <c r="B90" s="51">
        <f>IF(General!$I$18=1,'Class 1'!D90,'Class 1'!C90)</f>
        <v>0</v>
      </c>
      <c r="C90" s="65"/>
      <c r="D90" s="56"/>
      <c r="E90" s="55">
        <f>IF(C90&lt;&gt;0,VLOOKUP(C90,General!$A$15:$C$514,2,FALSE),0)</f>
        <v>0</v>
      </c>
      <c r="F90" s="55">
        <f>IF(C90&lt;&gt;0,VLOOKUP(C90,General!$A$15:$C$514,3,FALSE),0)</f>
        <v>0</v>
      </c>
      <c r="G90" s="62"/>
      <c r="H90" s="29">
        <f t="shared" si="37"/>
        <v>0</v>
      </c>
      <c r="AJ90" s="23">
        <v>85</v>
      </c>
      <c r="AK90" s="24"/>
      <c r="AL90" s="25">
        <f t="shared" si="28"/>
        <v>0</v>
      </c>
      <c r="AM90" s="26">
        <f t="shared" si="36"/>
        <v>0</v>
      </c>
      <c r="AN90" s="26">
        <f t="shared" si="36"/>
        <v>0</v>
      </c>
      <c r="AO90" s="27">
        <f t="shared" si="36"/>
        <v>0</v>
      </c>
    </row>
    <row r="91" spans="1:41" x14ac:dyDescent="0.35">
      <c r="A91" s="28">
        <v>86</v>
      </c>
      <c r="B91" s="51">
        <f>IF(General!$I$18=1,'Class 1'!D91,'Class 1'!C91)</f>
        <v>0</v>
      </c>
      <c r="C91" s="65"/>
      <c r="D91" s="56"/>
      <c r="E91" s="55">
        <f>IF(C91&lt;&gt;0,VLOOKUP(C91,General!$A$15:$C$514,2,FALSE),0)</f>
        <v>0</v>
      </c>
      <c r="F91" s="55">
        <f>IF(C91&lt;&gt;0,VLOOKUP(C91,General!$A$15:$C$514,3,FALSE),0)</f>
        <v>0</v>
      </c>
      <c r="G91" s="62"/>
      <c r="H91" s="29">
        <f t="shared" si="37"/>
        <v>0</v>
      </c>
      <c r="AJ91" s="23">
        <v>86</v>
      </c>
      <c r="AK91" s="24"/>
      <c r="AL91" s="25">
        <f t="shared" si="28"/>
        <v>0</v>
      </c>
      <c r="AM91" s="26">
        <f t="shared" si="36"/>
        <v>0</v>
      </c>
      <c r="AN91" s="26">
        <f t="shared" si="36"/>
        <v>0</v>
      </c>
      <c r="AO91" s="27">
        <f t="shared" si="36"/>
        <v>0</v>
      </c>
    </row>
    <row r="92" spans="1:41" x14ac:dyDescent="0.35">
      <c r="A92" s="28">
        <v>87</v>
      </c>
      <c r="B92" s="51">
        <f>IF(General!$I$18=1,'Class 1'!D92,'Class 1'!C92)</f>
        <v>0</v>
      </c>
      <c r="C92" s="65"/>
      <c r="D92" s="56"/>
      <c r="E92" s="55">
        <f>IF(C92&lt;&gt;0,VLOOKUP(C92,General!$A$15:$C$514,2,FALSE),0)</f>
        <v>0</v>
      </c>
      <c r="F92" s="55">
        <f>IF(C92&lt;&gt;0,VLOOKUP(C92,General!$A$15:$C$514,3,FALSE),0)</f>
        <v>0</v>
      </c>
      <c r="G92" s="62"/>
      <c r="H92" s="29">
        <f t="shared" si="37"/>
        <v>0</v>
      </c>
      <c r="AJ92" s="23">
        <v>87</v>
      </c>
      <c r="AK92" s="24"/>
      <c r="AL92" s="25">
        <f t="shared" si="28"/>
        <v>0</v>
      </c>
      <c r="AM92" s="26">
        <f t="shared" si="36"/>
        <v>0</v>
      </c>
      <c r="AN92" s="26">
        <f t="shared" si="36"/>
        <v>0</v>
      </c>
      <c r="AO92" s="27">
        <f t="shared" si="36"/>
        <v>0</v>
      </c>
    </row>
    <row r="93" spans="1:41" x14ac:dyDescent="0.35">
      <c r="A93" s="28">
        <v>88</v>
      </c>
      <c r="B93" s="51">
        <f>IF(General!$I$18=1,'Class 1'!D93,'Class 1'!C93)</f>
        <v>0</v>
      </c>
      <c r="C93" s="65"/>
      <c r="D93" s="56"/>
      <c r="E93" s="55">
        <f>IF(C93&lt;&gt;0,VLOOKUP(C93,General!$A$15:$C$514,2,FALSE),0)</f>
        <v>0</v>
      </c>
      <c r="F93" s="55">
        <f>IF(C93&lt;&gt;0,VLOOKUP(C93,General!$A$15:$C$514,3,FALSE),0)</f>
        <v>0</v>
      </c>
      <c r="G93" s="62"/>
      <c r="H93" s="29">
        <f t="shared" si="37"/>
        <v>0</v>
      </c>
      <c r="AJ93" s="23">
        <v>88</v>
      </c>
      <c r="AK93" s="24"/>
      <c r="AL93" s="25">
        <f t="shared" si="28"/>
        <v>0</v>
      </c>
      <c r="AM93" s="26">
        <f t="shared" si="36"/>
        <v>0</v>
      </c>
      <c r="AN93" s="26">
        <f t="shared" si="36"/>
        <v>0</v>
      </c>
      <c r="AO93" s="27">
        <f t="shared" si="36"/>
        <v>0</v>
      </c>
    </row>
    <row r="94" spans="1:41" x14ac:dyDescent="0.35">
      <c r="A94" s="28">
        <v>89</v>
      </c>
      <c r="B94" s="51">
        <f>IF(General!$I$18=1,'Class 1'!D94,'Class 1'!C94)</f>
        <v>0</v>
      </c>
      <c r="C94" s="65"/>
      <c r="D94" s="56"/>
      <c r="E94" s="55">
        <f>IF(C94&lt;&gt;0,VLOOKUP(C94,General!$A$15:$C$514,2,FALSE),0)</f>
        <v>0</v>
      </c>
      <c r="F94" s="55">
        <f>IF(C94&lt;&gt;0,VLOOKUP(C94,General!$A$15:$C$514,3,FALSE),0)</f>
        <v>0</v>
      </c>
      <c r="G94" s="62"/>
      <c r="H94" s="29">
        <f t="shared" si="37"/>
        <v>0</v>
      </c>
      <c r="AJ94" s="23">
        <v>89</v>
      </c>
      <c r="AK94" s="24"/>
      <c r="AL94" s="25">
        <f t="shared" si="28"/>
        <v>0</v>
      </c>
      <c r="AM94" s="26">
        <f t="shared" si="36"/>
        <v>0</v>
      </c>
      <c r="AN94" s="26">
        <f t="shared" si="36"/>
        <v>0</v>
      </c>
      <c r="AO94" s="27">
        <f t="shared" si="36"/>
        <v>0</v>
      </c>
    </row>
    <row r="95" spans="1:41" x14ac:dyDescent="0.35">
      <c r="A95" s="28">
        <v>90</v>
      </c>
      <c r="B95" s="51">
        <f>IF(General!$I$18=1,'Class 1'!D95,'Class 1'!C95)</f>
        <v>0</v>
      </c>
      <c r="C95" s="65"/>
      <c r="D95" s="56"/>
      <c r="E95" s="55">
        <f>IF(C95&lt;&gt;0,VLOOKUP(C95,General!$A$15:$C$514,2,FALSE),0)</f>
        <v>0</v>
      </c>
      <c r="F95" s="55">
        <f>IF(C95&lt;&gt;0,VLOOKUP(C95,General!$A$15:$C$514,3,FALSE),0)</f>
        <v>0</v>
      </c>
      <c r="G95" s="62"/>
      <c r="H95" s="29">
        <f t="shared" si="37"/>
        <v>0</v>
      </c>
      <c r="AJ95" s="23">
        <v>90</v>
      </c>
      <c r="AK95" s="24"/>
      <c r="AL95" s="25">
        <f t="shared" si="28"/>
        <v>0</v>
      </c>
      <c r="AM95" s="26">
        <f t="shared" si="36"/>
        <v>0</v>
      </c>
      <c r="AN95" s="26">
        <f t="shared" si="36"/>
        <v>0</v>
      </c>
      <c r="AO95" s="27">
        <f t="shared" si="36"/>
        <v>0</v>
      </c>
    </row>
    <row r="96" spans="1:41" x14ac:dyDescent="0.35">
      <c r="A96" s="28">
        <v>91</v>
      </c>
      <c r="B96" s="51">
        <f>IF(General!$I$18=1,'Class 1'!D96,'Class 1'!C96)</f>
        <v>0</v>
      </c>
      <c r="C96" s="65"/>
      <c r="D96" s="56"/>
      <c r="E96" s="55">
        <f>IF(C96&lt;&gt;0,VLOOKUP(C96,General!$A$15:$C$514,2,FALSE),0)</f>
        <v>0</v>
      </c>
      <c r="F96" s="55">
        <f>IF(C96&lt;&gt;0,VLOOKUP(C96,General!$A$15:$C$514,3,FALSE),0)</f>
        <v>0</v>
      </c>
      <c r="G96" s="62"/>
      <c r="H96" s="29">
        <f t="shared" si="37"/>
        <v>0</v>
      </c>
      <c r="AJ96" s="23">
        <v>91</v>
      </c>
      <c r="AK96" s="24"/>
      <c r="AL96" s="25">
        <f t="shared" si="28"/>
        <v>0</v>
      </c>
      <c r="AM96" s="26">
        <f t="shared" si="36"/>
        <v>0</v>
      </c>
      <c r="AN96" s="26">
        <f t="shared" si="36"/>
        <v>0</v>
      </c>
      <c r="AO96" s="27">
        <f t="shared" si="36"/>
        <v>0</v>
      </c>
    </row>
    <row r="97" spans="1:41" x14ac:dyDescent="0.35">
      <c r="A97" s="28">
        <v>92</v>
      </c>
      <c r="B97" s="51">
        <f>IF(General!$I$18=1,'Class 1'!D97,'Class 1'!C97)</f>
        <v>0</v>
      </c>
      <c r="C97" s="65"/>
      <c r="D97" s="56"/>
      <c r="E97" s="55">
        <f>IF(C97&lt;&gt;0,VLOOKUP(C97,General!$A$15:$C$514,2,FALSE),0)</f>
        <v>0</v>
      </c>
      <c r="F97" s="55">
        <f>IF(C97&lt;&gt;0,VLOOKUP(C97,General!$A$15:$C$514,3,FALSE),0)</f>
        <v>0</v>
      </c>
      <c r="G97" s="62"/>
      <c r="H97" s="29">
        <f t="shared" si="37"/>
        <v>0</v>
      </c>
      <c r="AJ97" s="23">
        <v>92</v>
      </c>
      <c r="AK97" s="24"/>
      <c r="AL97" s="25">
        <f t="shared" si="28"/>
        <v>0</v>
      </c>
      <c r="AM97" s="26">
        <f t="shared" si="36"/>
        <v>0</v>
      </c>
      <c r="AN97" s="26">
        <f t="shared" si="36"/>
        <v>0</v>
      </c>
      <c r="AO97" s="27">
        <f t="shared" si="36"/>
        <v>0</v>
      </c>
    </row>
    <row r="98" spans="1:41" x14ac:dyDescent="0.35">
      <c r="A98" s="28">
        <v>93</v>
      </c>
      <c r="B98" s="51">
        <f>IF(General!$I$18=1,'Class 1'!D98,'Class 1'!C98)</f>
        <v>0</v>
      </c>
      <c r="C98" s="65"/>
      <c r="D98" s="56"/>
      <c r="E98" s="55">
        <f>IF(C98&lt;&gt;0,VLOOKUP(C98,General!$A$15:$C$514,2,FALSE),0)</f>
        <v>0</v>
      </c>
      <c r="F98" s="55">
        <f>IF(C98&lt;&gt;0,VLOOKUP(C98,General!$A$15:$C$514,3,FALSE),0)</f>
        <v>0</v>
      </c>
      <c r="G98" s="62"/>
      <c r="H98" s="29">
        <f t="shared" si="37"/>
        <v>0</v>
      </c>
      <c r="AJ98" s="23">
        <v>93</v>
      </c>
      <c r="AK98" s="24"/>
      <c r="AL98" s="25">
        <f t="shared" si="28"/>
        <v>0</v>
      </c>
      <c r="AM98" s="26">
        <f t="shared" si="36"/>
        <v>0</v>
      </c>
      <c r="AN98" s="26">
        <f t="shared" si="36"/>
        <v>0</v>
      </c>
      <c r="AO98" s="27">
        <f t="shared" si="36"/>
        <v>0</v>
      </c>
    </row>
    <row r="99" spans="1:41" x14ac:dyDescent="0.35">
      <c r="A99" s="28">
        <v>94</v>
      </c>
      <c r="B99" s="51">
        <f>IF(General!$I$18=1,'Class 1'!D99,'Class 1'!C99)</f>
        <v>0</v>
      </c>
      <c r="C99" s="65"/>
      <c r="D99" s="56"/>
      <c r="E99" s="55">
        <f>IF(C99&lt;&gt;0,VLOOKUP(C99,General!$A$15:$C$514,2,FALSE),0)</f>
        <v>0</v>
      </c>
      <c r="F99" s="55">
        <f>IF(C99&lt;&gt;0,VLOOKUP(C99,General!$A$15:$C$514,3,FALSE),0)</f>
        <v>0</v>
      </c>
      <c r="G99" s="62"/>
      <c r="H99" s="29">
        <f t="shared" si="37"/>
        <v>0</v>
      </c>
      <c r="AJ99" s="23">
        <v>94</v>
      </c>
      <c r="AK99" s="24"/>
      <c r="AL99" s="25">
        <f t="shared" si="28"/>
        <v>0</v>
      </c>
      <c r="AM99" s="26">
        <f t="shared" si="36"/>
        <v>0</v>
      </c>
      <c r="AN99" s="26">
        <f t="shared" si="36"/>
        <v>0</v>
      </c>
      <c r="AO99" s="27">
        <f t="shared" si="36"/>
        <v>0</v>
      </c>
    </row>
    <row r="100" spans="1:41" x14ac:dyDescent="0.35">
      <c r="A100" s="28">
        <v>95</v>
      </c>
      <c r="B100" s="51">
        <f>IF(General!$I$18=1,'Class 1'!D100,'Class 1'!C100)</f>
        <v>0</v>
      </c>
      <c r="C100" s="65"/>
      <c r="D100" s="56"/>
      <c r="E100" s="55">
        <f>IF(C100&lt;&gt;0,VLOOKUP(C100,General!$A$15:$C$514,2,FALSE),0)</f>
        <v>0</v>
      </c>
      <c r="F100" s="55">
        <f>IF(C100&lt;&gt;0,VLOOKUP(C100,General!$A$15:$C$514,3,FALSE),0)</f>
        <v>0</v>
      </c>
      <c r="G100" s="62"/>
      <c r="H100" s="29">
        <f t="shared" si="37"/>
        <v>0</v>
      </c>
      <c r="AJ100" s="23">
        <v>95</v>
      </c>
      <c r="AK100" s="24"/>
      <c r="AL100" s="25">
        <f t="shared" ref="AL100:AL105" si="38">IF(B100&gt;0,B100,0)</f>
        <v>0</v>
      </c>
      <c r="AM100" s="26">
        <f t="shared" ref="AM100:AO105" si="39">E100</f>
        <v>0</v>
      </c>
      <c r="AN100" s="26">
        <f t="shared" si="39"/>
        <v>0</v>
      </c>
      <c r="AO100" s="27">
        <f t="shared" si="39"/>
        <v>0</v>
      </c>
    </row>
    <row r="101" spans="1:41" x14ac:dyDescent="0.35">
      <c r="A101" s="28">
        <v>96</v>
      </c>
      <c r="B101" s="51">
        <f>IF(General!$I$18=1,'Class 1'!D101,'Class 1'!C101)</f>
        <v>0</v>
      </c>
      <c r="C101" s="65"/>
      <c r="D101" s="56"/>
      <c r="E101" s="55">
        <f>IF(C101&lt;&gt;0,VLOOKUP(C101,General!$A$15:$C$514,2,FALSE),0)</f>
        <v>0</v>
      </c>
      <c r="F101" s="55">
        <f>IF(C101&lt;&gt;0,VLOOKUP(C101,General!$A$15:$C$514,3,FALSE),0)</f>
        <v>0</v>
      </c>
      <c r="G101" s="62"/>
      <c r="H101" s="29">
        <f t="shared" si="37"/>
        <v>0</v>
      </c>
      <c r="AJ101" s="23">
        <v>96</v>
      </c>
      <c r="AK101" s="24"/>
      <c r="AL101" s="25">
        <f t="shared" si="38"/>
        <v>0</v>
      </c>
      <c r="AM101" s="26">
        <f t="shared" si="39"/>
        <v>0</v>
      </c>
      <c r="AN101" s="26">
        <f t="shared" si="39"/>
        <v>0</v>
      </c>
      <c r="AO101" s="27">
        <f t="shared" si="39"/>
        <v>0</v>
      </c>
    </row>
    <row r="102" spans="1:41" x14ac:dyDescent="0.35">
      <c r="A102" s="28">
        <v>97</v>
      </c>
      <c r="B102" s="51">
        <f>IF(General!$I$18=1,'Class 1'!D102,'Class 1'!C102)</f>
        <v>0</v>
      </c>
      <c r="C102" s="65"/>
      <c r="D102" s="56"/>
      <c r="E102" s="55">
        <f>IF(C102&lt;&gt;0,VLOOKUP(C102,General!$A$15:$C$514,2,FALSE),0)</f>
        <v>0</v>
      </c>
      <c r="F102" s="55">
        <f>IF(C102&lt;&gt;0,VLOOKUP(C102,General!$A$15:$C$514,3,FALSE),0)</f>
        <v>0</v>
      </c>
      <c r="G102" s="62"/>
      <c r="H102" s="29">
        <f t="shared" si="37"/>
        <v>0</v>
      </c>
      <c r="AJ102" s="23">
        <v>97</v>
      </c>
      <c r="AK102" s="24"/>
      <c r="AL102" s="25">
        <f t="shared" si="38"/>
        <v>0</v>
      </c>
      <c r="AM102" s="26">
        <f t="shared" si="39"/>
        <v>0</v>
      </c>
      <c r="AN102" s="26">
        <f t="shared" si="39"/>
        <v>0</v>
      </c>
      <c r="AO102" s="27">
        <f t="shared" si="39"/>
        <v>0</v>
      </c>
    </row>
    <row r="103" spans="1:41" x14ac:dyDescent="0.35">
      <c r="A103" s="28">
        <v>98</v>
      </c>
      <c r="B103" s="51">
        <f>IF(General!$I$18=1,'Class 1'!D103,'Class 1'!C103)</f>
        <v>0</v>
      </c>
      <c r="C103" s="65"/>
      <c r="D103" s="56"/>
      <c r="E103" s="55">
        <f>IF(C103&lt;&gt;0,VLOOKUP(C103,General!$A$15:$C$514,2,FALSE),0)</f>
        <v>0</v>
      </c>
      <c r="F103" s="55">
        <f>IF(C103&lt;&gt;0,VLOOKUP(C103,General!$A$15:$C$514,3,FALSE),0)</f>
        <v>0</v>
      </c>
      <c r="G103" s="62"/>
      <c r="H103" s="29">
        <f t="shared" si="37"/>
        <v>0</v>
      </c>
      <c r="AJ103" s="23">
        <v>98</v>
      </c>
      <c r="AK103" s="24"/>
      <c r="AL103" s="25">
        <f t="shared" si="38"/>
        <v>0</v>
      </c>
      <c r="AM103" s="26">
        <f t="shared" si="39"/>
        <v>0</v>
      </c>
      <c r="AN103" s="26">
        <f t="shared" si="39"/>
        <v>0</v>
      </c>
      <c r="AO103" s="27">
        <f t="shared" si="39"/>
        <v>0</v>
      </c>
    </row>
    <row r="104" spans="1:41" x14ac:dyDescent="0.35">
      <c r="A104" s="28">
        <v>99</v>
      </c>
      <c r="B104" s="51">
        <f>IF(General!$I$18=1,'Class 1'!D104,'Class 1'!C104)</f>
        <v>0</v>
      </c>
      <c r="C104" s="65"/>
      <c r="D104" s="56"/>
      <c r="E104" s="55">
        <f>IF(C104&lt;&gt;0,VLOOKUP(C104,General!$A$15:$C$514,2,FALSE),0)</f>
        <v>0</v>
      </c>
      <c r="F104" s="55">
        <f>IF(C104&lt;&gt;0,VLOOKUP(C104,General!$A$15:$C$514,3,FALSE),0)</f>
        <v>0</v>
      </c>
      <c r="G104" s="62"/>
      <c r="H104" s="29">
        <f t="shared" si="37"/>
        <v>0</v>
      </c>
      <c r="AJ104" s="23">
        <v>99</v>
      </c>
      <c r="AK104" s="24"/>
      <c r="AL104" s="25">
        <f t="shared" si="38"/>
        <v>0</v>
      </c>
      <c r="AM104" s="26">
        <f t="shared" si="39"/>
        <v>0</v>
      </c>
      <c r="AN104" s="26">
        <f t="shared" si="39"/>
        <v>0</v>
      </c>
      <c r="AO104" s="27">
        <f t="shared" si="39"/>
        <v>0</v>
      </c>
    </row>
    <row r="105" spans="1:41" x14ac:dyDescent="0.35">
      <c r="A105" s="40">
        <v>100</v>
      </c>
      <c r="B105" s="52">
        <f>IF(General!$I$18=1,'Class 1'!D105,'Class 1'!C105)</f>
        <v>0</v>
      </c>
      <c r="C105" s="66"/>
      <c r="D105" s="57"/>
      <c r="E105" s="55">
        <f>IF(C105&lt;&gt;0,VLOOKUP(C105,General!$A$15:$C$514,2,FALSE),0)</f>
        <v>0</v>
      </c>
      <c r="F105" s="55">
        <f>IF(C105&lt;&gt;0,VLOOKUP(C105,General!$A$15:$C$514,3,FALSE),0)</f>
        <v>0</v>
      </c>
      <c r="G105" s="63"/>
      <c r="H105" s="29">
        <f t="shared" si="37"/>
        <v>0</v>
      </c>
      <c r="AJ105" s="41">
        <v>100</v>
      </c>
      <c r="AK105" s="42"/>
      <c r="AL105" s="43">
        <f t="shared" si="38"/>
        <v>0</v>
      </c>
      <c r="AM105" s="44">
        <f t="shared" si="39"/>
        <v>0</v>
      </c>
      <c r="AN105" s="44">
        <f t="shared" si="39"/>
        <v>0</v>
      </c>
      <c r="AO105" s="27">
        <f t="shared" si="39"/>
        <v>0</v>
      </c>
    </row>
    <row r="106" spans="1:41" x14ac:dyDescent="0.35">
      <c r="C106" s="1">
        <f>COUNTIF(C6:C105,"&gt;0")</f>
        <v>0</v>
      </c>
    </row>
    <row r="110" spans="1:41" x14ac:dyDescent="0.35">
      <c r="K110" s="182" t="s">
        <v>49</v>
      </c>
      <c r="L110" s="182" t="s">
        <v>63</v>
      </c>
      <c r="M110" s="48"/>
      <c r="N110" s="48"/>
      <c r="O110" s="48" t="s">
        <v>62</v>
      </c>
      <c r="P110" s="48"/>
      <c r="Q110" s="48"/>
      <c r="T110" s="182" t="s">
        <v>49</v>
      </c>
      <c r="U110" s="182" t="s">
        <v>50</v>
      </c>
      <c r="V110" s="48"/>
      <c r="W110" s="48"/>
      <c r="X110" s="48" t="s">
        <v>58</v>
      </c>
      <c r="Y110" s="48"/>
      <c r="Z110" s="48"/>
    </row>
    <row r="111" spans="1:41" x14ac:dyDescent="0.35">
      <c r="K111" s="182"/>
      <c r="L111" s="182"/>
      <c r="M111" s="48" t="s">
        <v>53</v>
      </c>
      <c r="N111" s="48" t="s">
        <v>3</v>
      </c>
      <c r="O111" s="48" t="s">
        <v>4</v>
      </c>
      <c r="P111" s="48" t="s">
        <v>54</v>
      </c>
      <c r="Q111" s="48" t="s">
        <v>55</v>
      </c>
      <c r="T111" s="182"/>
      <c r="U111" s="182"/>
      <c r="V111" s="48" t="s">
        <v>53</v>
      </c>
      <c r="W111" s="48" t="s">
        <v>3</v>
      </c>
      <c r="X111" s="48" t="s">
        <v>4</v>
      </c>
      <c r="Y111" s="48" t="s">
        <v>54</v>
      </c>
      <c r="Z111" s="48" t="s">
        <v>55</v>
      </c>
    </row>
    <row r="112" spans="1:41" x14ac:dyDescent="0.35">
      <c r="K112" s="87">
        <f>RANK(P112,P$112:P$116,1)</f>
        <v>1</v>
      </c>
      <c r="L112" s="87">
        <f>RANK(Q112,Q$112:Q$116,1)</f>
        <v>1</v>
      </c>
      <c r="M112" s="87">
        <v>1</v>
      </c>
      <c r="N112" s="87">
        <f>_xlfn.IFNA(VLOOKUP(M112,$M$8:$O$13,2,FALSE),0)</f>
        <v>0</v>
      </c>
      <c r="O112" s="87">
        <f>_xlfn.IFNA(VLOOKUP(N112,$B$6:$E$35,4,FALSE),0)</f>
        <v>0</v>
      </c>
      <c r="P112" s="93">
        <f>IF(N112&gt;0,VLOOKUP(N112,B$6:G$35,6,FALSE),999)</f>
        <v>999</v>
      </c>
      <c r="Q112" s="93">
        <f>IF(N112&gt;0,VLOOKUP(N112,$B$6:$G$35,6,FALSE),Q$145)</f>
        <v>0.12498842592592592</v>
      </c>
      <c r="T112" s="90">
        <f>RANK(Y112,Y$112:Y$115,1)</f>
        <v>1</v>
      </c>
      <c r="U112" s="90"/>
      <c r="V112" s="90">
        <v>1</v>
      </c>
      <c r="W112" s="90">
        <f>_xlfn.IFNA(VLOOKUP(V112,$U$17:$W$22,3,FALSE),0)</f>
        <v>0</v>
      </c>
      <c r="X112" s="91">
        <f t="shared" ref="X112:X123" si="40">VLOOKUP(W112,B$6:E$35,4,FALSE)</f>
        <v>0</v>
      </c>
      <c r="Y112" s="89">
        <f t="shared" ref="Y112:Y123" si="41">IF(W112&gt;0,VLOOKUP(W112,B$6:G$35,6,FALSE),Y$145)</f>
        <v>0.12498842592592592</v>
      </c>
      <c r="Z112" s="92">
        <f>_xlfn.IFNA(VLOOKUP(W112,$W$17:$Y$22,3,FALSE),Z125)</f>
        <v>7.0717592592592588E-4</v>
      </c>
    </row>
    <row r="113" spans="10:27" x14ac:dyDescent="0.35">
      <c r="K113" s="87">
        <f t="shared" ref="K113:L116" si="42">RANK(P113,P$112:P$116,1)</f>
        <v>1</v>
      </c>
      <c r="L113" s="87">
        <f t="shared" si="42"/>
        <v>1</v>
      </c>
      <c r="M113" s="87">
        <v>1</v>
      </c>
      <c r="N113" s="87">
        <f>_xlfn.IFNA(VLOOKUP($M113,$M$17:$O$22,2,FALSE),0)</f>
        <v>0</v>
      </c>
      <c r="O113" s="87">
        <f>_xlfn.IFNA(VLOOKUP(N113,$B$6:$E$35,4,FALSE),0)</f>
        <v>0</v>
      </c>
      <c r="P113" s="93">
        <f>IF(N113&gt;0,VLOOKUP(N113,B$6:G$35,6,FALSE),999)</f>
        <v>999</v>
      </c>
      <c r="Q113" s="93">
        <f>IF(N113&gt;0,VLOOKUP(N113,$B$6:$G$35,6,FALSE),Q$145)</f>
        <v>0.12498842592592592</v>
      </c>
      <c r="T113" s="90">
        <f>RANK(Y113,Y$112:Y$115,1)</f>
        <v>1</v>
      </c>
      <c r="U113" s="90"/>
      <c r="V113" s="90">
        <v>2</v>
      </c>
      <c r="W113" s="90">
        <f>_xlfn.IFNA(VLOOKUP(V113,$U$17:$W$22,3,FALSE),0)</f>
        <v>0</v>
      </c>
      <c r="X113" s="91">
        <f t="shared" si="40"/>
        <v>0</v>
      </c>
      <c r="Y113" s="89">
        <f t="shared" si="41"/>
        <v>0.12498842592592592</v>
      </c>
      <c r="Z113" s="92">
        <f t="shared" ref="Z113" si="43">VLOOKUP(W113,$W$17:$Y$22,3,FALSE)</f>
        <v>7.0717592592592588E-4</v>
      </c>
    </row>
    <row r="114" spans="10:27" x14ac:dyDescent="0.35">
      <c r="K114" s="87">
        <f t="shared" si="42"/>
        <v>1</v>
      </c>
      <c r="L114" s="87">
        <f t="shared" si="42"/>
        <v>1</v>
      </c>
      <c r="M114" s="87">
        <v>1</v>
      </c>
      <c r="N114" s="87">
        <f>_xlfn.IFNA(VLOOKUP($M114,$M26:$O$31,2,FALSE),0)</f>
        <v>0</v>
      </c>
      <c r="O114" s="87">
        <f>_xlfn.IFNA(VLOOKUP(N114,$B$6:$E$35,4,FALSE),0)</f>
        <v>0</v>
      </c>
      <c r="P114" s="93">
        <f>IF(N114&gt;0,VLOOKUP(N114,B$6:G$35,6,FALSE),999)</f>
        <v>999</v>
      </c>
      <c r="Q114" s="93">
        <f>IF(N114&gt;0,VLOOKUP(N114,$B$6:$G$35,6,FALSE),Q$145)</f>
        <v>0.12498842592592592</v>
      </c>
      <c r="T114" s="90">
        <f>RANK(Y114,Y$112:Y$115,1)</f>
        <v>1</v>
      </c>
      <c r="U114" s="90"/>
      <c r="V114" s="90">
        <v>1</v>
      </c>
      <c r="W114" s="90">
        <f>_xlfn.IFNA(VLOOKUP(V114,$U$35:$W$40,3,FALSE),0)</f>
        <v>0</v>
      </c>
      <c r="X114" s="91">
        <f t="shared" si="40"/>
        <v>0</v>
      </c>
      <c r="Y114" s="89">
        <f t="shared" si="41"/>
        <v>0.12498842592592592</v>
      </c>
      <c r="Z114" s="92">
        <f>VLOOKUP(W114,$W$35:$Y$40,3,FALSE)</f>
        <v>7.210648148148149E-4</v>
      </c>
    </row>
    <row r="115" spans="10:27" x14ac:dyDescent="0.35">
      <c r="K115" s="87">
        <f t="shared" si="42"/>
        <v>1</v>
      </c>
      <c r="L115" s="87">
        <f t="shared" si="42"/>
        <v>1</v>
      </c>
      <c r="M115" s="87">
        <v>2</v>
      </c>
      <c r="N115" s="87">
        <f>_xlfn.IFNA(VLOOKUP(M115,$M$8:$O$13,2,FALSE),0)</f>
        <v>0</v>
      </c>
      <c r="O115" s="87">
        <f>_xlfn.IFNA(VLOOKUP(N115,$B$6:$E$35,4,FALSE),0)</f>
        <v>0</v>
      </c>
      <c r="P115" s="93">
        <f>IF(N115&gt;0,VLOOKUP(N115,B$6:G$35,6,FALSE),999)</f>
        <v>999</v>
      </c>
      <c r="Q115" s="93">
        <f>IF(N115&gt;0,VLOOKUP(N115,$B$6:$G$35,6,FALSE),Q$145)</f>
        <v>0.12498842592592592</v>
      </c>
      <c r="T115" s="90">
        <f>RANK(Y115,Y$112:Y$115,1)</f>
        <v>1</v>
      </c>
      <c r="U115" s="90"/>
      <c r="V115" s="90">
        <v>2</v>
      </c>
      <c r="W115" s="90">
        <f>_xlfn.IFNA(VLOOKUP(V115,$U$35:$W$40,3,FALSE),0)</f>
        <v>0</v>
      </c>
      <c r="X115" s="91">
        <f t="shared" si="40"/>
        <v>0</v>
      </c>
      <c r="Y115" s="89">
        <f t="shared" si="41"/>
        <v>0.12498842592592592</v>
      </c>
      <c r="Z115" s="92">
        <f>VLOOKUP(W115,$W$35:$Y$40,3,FALSE)</f>
        <v>7.210648148148149E-4</v>
      </c>
    </row>
    <row r="116" spans="10:27" x14ac:dyDescent="0.35">
      <c r="K116" s="87">
        <f t="shared" si="42"/>
        <v>1</v>
      </c>
      <c r="L116" s="87">
        <f t="shared" si="42"/>
        <v>1</v>
      </c>
      <c r="M116" s="87">
        <v>2</v>
      </c>
      <c r="N116" s="87">
        <f>_xlfn.IFNA(VLOOKUP($M116,$M$17:$O$22,2,FALSE),0)</f>
        <v>0</v>
      </c>
      <c r="O116" s="87">
        <f>_xlfn.IFNA(VLOOKUP(N116,$B$6:$E$35,4,FALSE),0)</f>
        <v>0</v>
      </c>
      <c r="P116" s="93">
        <f>IF(N116&gt;0,VLOOKUP(N116,B$6:G$35,6,FALSE),999)</f>
        <v>999</v>
      </c>
      <c r="Q116" s="93">
        <f>IF(N116&gt;0,VLOOKUP(N116,$B$6:$G$35,6,FALSE),Q$145)</f>
        <v>0.12498842592592592</v>
      </c>
      <c r="T116" s="158">
        <f>RANK(Y116,Y$116:Y$117,1)</f>
        <v>1</v>
      </c>
      <c r="U116" s="158">
        <f>IF(Z116&gt;0,RANK(Z116,Z$116:Z$119,1),999)</f>
        <v>1</v>
      </c>
      <c r="V116" s="158">
        <v>3</v>
      </c>
      <c r="W116" s="158">
        <f>_xlfn.IFNA(VLOOKUP(V116,$U$17:$W$22,3,FALSE),0)</f>
        <v>0</v>
      </c>
      <c r="X116" s="159">
        <f t="shared" si="40"/>
        <v>0</v>
      </c>
      <c r="Y116" s="160">
        <f t="shared" si="41"/>
        <v>0.12498842592592592</v>
      </c>
      <c r="Z116" s="98">
        <f>_xlfn.IFNA(VLOOKUP(W116,$W$17:$Y$22,3,FALSE),Z125)</f>
        <v>7.0717592592592588E-4</v>
      </c>
      <c r="AA116" s="86" t="str">
        <f>IF(General!T$19=1,IF(U116&lt;3,"LL",0),IF(T116&lt;3,"LL",0))</f>
        <v>LL</v>
      </c>
    </row>
    <row r="117" spans="10:27" x14ac:dyDescent="0.35">
      <c r="K117" s="88" t="e">
        <f>RANK(P117,P$117:P$121,1)</f>
        <v>#VALUE!</v>
      </c>
      <c r="L117" s="88">
        <f>RANK(Q117,Q$117:Q$121,1)</f>
        <v>1</v>
      </c>
      <c r="M117" s="88">
        <v>1</v>
      </c>
      <c r="N117" s="88">
        <f>_xlfn.IFNA(VLOOKUP($M117,$M35:$O$40,2,FALSE),0)</f>
        <v>0</v>
      </c>
      <c r="O117" s="88">
        <f t="shared" ref="O117:O132" si="44">VLOOKUP(N117,$B$6:$E$35,4,FALSE)</f>
        <v>0</v>
      </c>
      <c r="P117" s="94" t="str">
        <f>IF(N117&gt;0,VLOOKUP(N117,B$6:G$35,6,FALSE)," ")</f>
        <v xml:space="preserve"> </v>
      </c>
      <c r="Q117" s="94">
        <f>IF(N117&gt;0,VLOOKUP(N117,$B$6:$G$35,6,FALSE),P$145)</f>
        <v>0</v>
      </c>
      <c r="T117" s="158">
        <f>RANK(Y117,Y$116:Y$117,1)</f>
        <v>1</v>
      </c>
      <c r="U117" s="158">
        <f>IF(Z117&gt;0,RANK(Z117,Z$116:Z$119,1),0)</f>
        <v>3</v>
      </c>
      <c r="V117" s="158">
        <v>3</v>
      </c>
      <c r="W117" s="158">
        <f>_xlfn.IFNA(VLOOKUP(V117,$U$35:$W$40,3,FALSE),0)</f>
        <v>0</v>
      </c>
      <c r="X117" s="159">
        <f t="shared" si="40"/>
        <v>0</v>
      </c>
      <c r="Y117" s="160">
        <f t="shared" si="41"/>
        <v>0.12498842592592592</v>
      </c>
      <c r="Z117" s="98">
        <f>_xlfn.IFNA(VLOOKUP(W117,$W$35:$Y$40,3,FALSE),Z125)</f>
        <v>7.210648148148149E-4</v>
      </c>
      <c r="AA117" s="86" t="str">
        <f>IF(General!T$19=1,IF(U117&lt;3,"LL",0),IF(T117&lt;3,"LL",0))</f>
        <v>LL</v>
      </c>
    </row>
    <row r="118" spans="10:27" x14ac:dyDescent="0.35">
      <c r="K118" s="88" t="e">
        <f>RANK(P118,P$117:P$121,1)</f>
        <v>#VALUE!</v>
      </c>
      <c r="L118" s="88">
        <f>RANK(Q118,Q$117:Q$121,1)</f>
        <v>1</v>
      </c>
      <c r="M118" s="88">
        <v>1</v>
      </c>
      <c r="N118" s="88">
        <f>_xlfn.IFNA(VLOOKUP($M118,$M44:$O$49,2,FALSE),0)</f>
        <v>0</v>
      </c>
      <c r="O118" s="88">
        <f t="shared" si="44"/>
        <v>0</v>
      </c>
      <c r="P118" s="94" t="str">
        <f>IF(N118&gt;0,VLOOKUP(N118,B$6:G$35,6,FALSE)," ")</f>
        <v xml:space="preserve"> </v>
      </c>
      <c r="Q118" s="94">
        <f>IF(N118&gt;0,VLOOKUP(N118,$B$6:$G$35,6,FALSE),P$145)</f>
        <v>0</v>
      </c>
      <c r="T118" s="158"/>
      <c r="U118" s="158">
        <f>IF(Z118&gt;0,RANK(Z118,Z$116:Z$119,1),0)</f>
        <v>1</v>
      </c>
      <c r="V118" s="158">
        <v>4</v>
      </c>
      <c r="W118" s="158">
        <f>_xlfn.IFNA(VLOOKUP(V118,$U$17:$W$22,3,FALSE),0)</f>
        <v>0</v>
      </c>
      <c r="X118" s="159">
        <f t="shared" si="40"/>
        <v>0</v>
      </c>
      <c r="Y118" s="160">
        <f t="shared" si="41"/>
        <v>0.12498842592592592</v>
      </c>
      <c r="Z118" s="98">
        <f>_xlfn.IFNA(VLOOKUP(W118,$W$17:$Y$22,3,FALSE),Z125)</f>
        <v>7.0717592592592588E-4</v>
      </c>
      <c r="AA118" s="86" t="b">
        <f>IF(General!$I$19=1,IF(U118&lt;3,"LL",0))</f>
        <v>0</v>
      </c>
    </row>
    <row r="119" spans="10:27" x14ac:dyDescent="0.35">
      <c r="K119" s="88" t="e">
        <f t="shared" ref="K119:L121" si="45">RANK(P119,P$117:P$121,1)</f>
        <v>#VALUE!</v>
      </c>
      <c r="L119" s="88">
        <f t="shared" si="45"/>
        <v>1</v>
      </c>
      <c r="M119" s="88">
        <v>2</v>
      </c>
      <c r="N119" s="88">
        <f>_xlfn.IFNA(VLOOKUP($M119,$M26:$O$31,2,FALSE),0)</f>
        <v>0</v>
      </c>
      <c r="O119" s="88">
        <f t="shared" si="44"/>
        <v>0</v>
      </c>
      <c r="P119" s="94" t="str">
        <f>IF(N119&gt;0,VLOOKUP(N119,B$6:G$35,6,FALSE)," ")</f>
        <v xml:space="preserve"> </v>
      </c>
      <c r="Q119" s="94">
        <f>IF(N119&gt;0,VLOOKUP(N119,$B$6:$G$35,6,FALSE),P$145)</f>
        <v>0</v>
      </c>
      <c r="T119" s="158"/>
      <c r="U119" s="158">
        <f>IF(Z119&gt;0,RANK(Z119,Z$116:Z$119,1),0)</f>
        <v>3</v>
      </c>
      <c r="V119" s="158">
        <v>4</v>
      </c>
      <c r="W119" s="158">
        <f>_xlfn.IFNA(VLOOKUP(V119,$U$35:$W$40,3,FALSE),0)</f>
        <v>0</v>
      </c>
      <c r="X119" s="159">
        <f t="shared" si="40"/>
        <v>0</v>
      </c>
      <c r="Y119" s="160">
        <f t="shared" si="41"/>
        <v>0.12498842592592592</v>
      </c>
      <c r="Z119" s="98">
        <f>_xlfn.IFNA(VLOOKUP(W119,$W$35:$Y$40,3,FALSE),Z125)</f>
        <v>7.210648148148149E-4</v>
      </c>
      <c r="AA119" s="86" t="b">
        <f>IF(General!$I$19=1,IF(U119&lt;3,"LL",0))</f>
        <v>0</v>
      </c>
    </row>
    <row r="120" spans="10:27" x14ac:dyDescent="0.35">
      <c r="K120" s="88" t="e">
        <f t="shared" si="45"/>
        <v>#VALUE!</v>
      </c>
      <c r="L120" s="88">
        <f t="shared" si="45"/>
        <v>1</v>
      </c>
      <c r="M120" s="88">
        <v>2</v>
      </c>
      <c r="N120" s="88">
        <f>_xlfn.IFNA(VLOOKUP($M120,$M35:$O$40,2,FALSE),0)</f>
        <v>0</v>
      </c>
      <c r="O120" s="88">
        <f t="shared" si="44"/>
        <v>0</v>
      </c>
      <c r="P120" s="94" t="str">
        <f>IF(N120&gt;0,VLOOKUP(N120,B$6:G$35,6,FALSE)," ")</f>
        <v xml:space="preserve"> </v>
      </c>
      <c r="Q120" s="94">
        <f>IF(N120&gt;0,VLOOKUP(N120,$B$6:$G$35,6,FALSE),P$145)</f>
        <v>0</v>
      </c>
      <c r="T120" s="90"/>
      <c r="U120" s="90"/>
      <c r="V120" s="90">
        <v>5</v>
      </c>
      <c r="W120" s="90">
        <f>_xlfn.IFNA(VLOOKUP(V120,$U$17:$W$22,3,FALSE),0)</f>
        <v>0</v>
      </c>
      <c r="X120" s="91">
        <f t="shared" si="40"/>
        <v>0</v>
      </c>
      <c r="Y120" s="89">
        <f t="shared" si="41"/>
        <v>0.12498842592592592</v>
      </c>
      <c r="Z120" s="92">
        <f>_xlfn.IFNA(VLOOKUP(W120,$W$17:$Y$22,3,FALSE),Z125)</f>
        <v>7.0717592592592588E-4</v>
      </c>
    </row>
    <row r="121" spans="10:27" x14ac:dyDescent="0.35">
      <c r="K121" s="88" t="e">
        <f t="shared" si="45"/>
        <v>#VALUE!</v>
      </c>
      <c r="L121" s="88">
        <f t="shared" si="45"/>
        <v>1</v>
      </c>
      <c r="M121" s="88">
        <v>2</v>
      </c>
      <c r="N121" s="88">
        <f>_xlfn.IFNA(VLOOKUP($M121,$M44:$O$49,2,FALSE),0)</f>
        <v>0</v>
      </c>
      <c r="O121" s="88">
        <f t="shared" si="44"/>
        <v>0</v>
      </c>
      <c r="P121" s="94" t="str">
        <f>IF(N121&gt;0,VLOOKUP(N121,B$6:G$35,6,FALSE)," ")</f>
        <v xml:space="preserve"> </v>
      </c>
      <c r="Q121" s="94">
        <f>IF(N121&gt;0,VLOOKUP(N121,$B$6:$G$35,6,FALSE),P$145)</f>
        <v>0</v>
      </c>
      <c r="T121" s="90"/>
      <c r="U121" s="90"/>
      <c r="V121" s="90">
        <v>5</v>
      </c>
      <c r="W121" s="90">
        <f t="shared" ref="W121:W123" si="46">_xlfn.IFNA(VLOOKUP(V121,$U$35:$W$40,3,FALSE),0)</f>
        <v>0</v>
      </c>
      <c r="X121" s="91">
        <f t="shared" si="40"/>
        <v>0</v>
      </c>
      <c r="Y121" s="89">
        <f t="shared" si="41"/>
        <v>0.12498842592592592</v>
      </c>
      <c r="Z121" s="92">
        <f>_xlfn.IFNA(VLOOKUP(W121,$W$35:$Y$40,3,FALSE),Z125)</f>
        <v>7.210648148148149E-4</v>
      </c>
    </row>
    <row r="122" spans="10:27" x14ac:dyDescent="0.35">
      <c r="J122" s="48">
        <f>RANK(S122,S$122:S$126,1)</f>
        <v>1</v>
      </c>
      <c r="K122" s="96" t="b">
        <f>IF(P122&lt;Q$145,RANK(P122,P$122:P$126,1))</f>
        <v>0</v>
      </c>
      <c r="L122" s="96">
        <f>IF(Q122&gt;0,RANK(Q122,Q$122:Q$132,1),99)</f>
        <v>99</v>
      </c>
      <c r="M122" s="96">
        <v>3</v>
      </c>
      <c r="N122" s="97">
        <f>_xlfn.IFNA(VLOOKUP(M122,$M$8:$O$13,2,FALSE),0)</f>
        <v>0</v>
      </c>
      <c r="O122" s="97">
        <f t="shared" si="44"/>
        <v>0</v>
      </c>
      <c r="P122" s="98">
        <f>IF(N122&gt;0,VLOOKUP(N122,B$6:G$35,6,FALSE),Q145)</f>
        <v>0.12498842592592592</v>
      </c>
      <c r="Q122" s="98">
        <f>_xlfn.IFNA(VLOOKUP(N122,$N$8:$P$13,3,FALSE),Q$145)</f>
        <v>0</v>
      </c>
      <c r="R122" s="111">
        <f>IF(General!I$19=1,IF(L122&lt;3,"LL",0),IF(K122&lt;3,"LL",0))</f>
        <v>0</v>
      </c>
      <c r="S122" s="48">
        <f>IF(R122&lt;&gt;"LL",RANK(P122,P$122:P$126,1),99)</f>
        <v>1</v>
      </c>
      <c r="T122" s="90"/>
      <c r="U122" s="90"/>
      <c r="V122" s="90">
        <v>6</v>
      </c>
      <c r="W122" s="90">
        <f>_xlfn.IFNA(VLOOKUP(V122,$U$17:$W$22,3,FALSE),0)</f>
        <v>0</v>
      </c>
      <c r="X122" s="91">
        <f t="shared" si="40"/>
        <v>0</v>
      </c>
      <c r="Y122" s="89">
        <f t="shared" si="41"/>
        <v>0.12498842592592592</v>
      </c>
      <c r="Z122" s="92">
        <f>_xlfn.IFNA(VLOOKUP(W122,$W$17:$Y$22,3,FALSE),Z125)</f>
        <v>7.0717592592592588E-4</v>
      </c>
    </row>
    <row r="123" spans="10:27" x14ac:dyDescent="0.35">
      <c r="J123" s="48">
        <f t="shared" ref="J123:J126" si="47">RANK(S123,S$122:S$126,1)</f>
        <v>1</v>
      </c>
      <c r="K123" s="96" t="b">
        <f>IF(P123&lt;Q$145,RANK(P123,P$122:P$126,1))</f>
        <v>0</v>
      </c>
      <c r="L123" s="96">
        <f>IF(Q123&gt;0,RANK(Q123,Q$122:Q$132,1),99)</f>
        <v>99</v>
      </c>
      <c r="M123" s="96">
        <v>3</v>
      </c>
      <c r="N123" s="97">
        <f>_xlfn.IFNA(VLOOKUP($M123,$M$17:$O$22,2,FALSE),0)</f>
        <v>0</v>
      </c>
      <c r="O123" s="97">
        <f t="shared" si="44"/>
        <v>0</v>
      </c>
      <c r="P123" s="98">
        <f>IF(N123&gt;0,VLOOKUP(N123,B$6:G$35,6,FALSE),Q145)</f>
        <v>0.12498842592592592</v>
      </c>
      <c r="Q123" s="98">
        <f>_xlfn.IFNA(VLOOKUP(N123,$N$17:$P$22,3,FALSE),Q$145)</f>
        <v>0</v>
      </c>
      <c r="R123" s="111">
        <f>IF(General!I$19=1,IF(L123&lt;3,"LL",0),IF('Class 1'!K123&lt;3,"LL",0))</f>
        <v>0</v>
      </c>
      <c r="S123" s="48">
        <f>IF(R123&lt;&gt;"LL",RANK(P123,P$122:P$126,1),99)</f>
        <v>1</v>
      </c>
      <c r="T123" s="90"/>
      <c r="U123" s="90"/>
      <c r="V123" s="90">
        <v>6</v>
      </c>
      <c r="W123" s="90">
        <f t="shared" si="46"/>
        <v>0</v>
      </c>
      <c r="X123" s="91">
        <f t="shared" si="40"/>
        <v>0</v>
      </c>
      <c r="Y123" s="89">
        <f t="shared" si="41"/>
        <v>0.12498842592592592</v>
      </c>
      <c r="Z123" s="92">
        <f>_xlfn.IFNA(VLOOKUP(W123,$W$35:$Y$40,3,FALSE),Z125)</f>
        <v>7.210648148148149E-4</v>
      </c>
    </row>
    <row r="124" spans="10:27" x14ac:dyDescent="0.35">
      <c r="J124" s="48">
        <f t="shared" si="47"/>
        <v>1</v>
      </c>
      <c r="K124" s="96" t="b">
        <f>IF(P124&lt;Q$145,RANK(P124,P$122:P$126,1))</f>
        <v>0</v>
      </c>
      <c r="L124" s="96">
        <f>IF(Q124&gt;0,RANK(Q124,Q$122:Q$132,1),99)</f>
        <v>99</v>
      </c>
      <c r="M124" s="96">
        <v>3</v>
      </c>
      <c r="N124" s="97">
        <f>_xlfn.IFNA(VLOOKUP($M124,$M26:$O$31,2,FALSE),0)</f>
        <v>0</v>
      </c>
      <c r="O124" s="97">
        <f t="shared" si="44"/>
        <v>0</v>
      </c>
      <c r="P124" s="98">
        <f>IF(N124&gt;0,VLOOKUP(N124,B$6:G$35,6,FALSE),Q145)</f>
        <v>0.12498842592592592</v>
      </c>
      <c r="Q124" s="98">
        <f>_xlfn.IFNA(VLOOKUP(N124,$N$26:$P$31,3,FALSE),Q$145)</f>
        <v>0</v>
      </c>
      <c r="R124" s="111">
        <f>IF(General!I$19=1,IF(L124&lt;3,"LL",0),IF('Class 1'!K124&lt;3,"LL",0))</f>
        <v>0</v>
      </c>
      <c r="S124" s="48">
        <f>IF(R124&lt;&gt;"LL",RANK(P124,P$122:P$126,1),99)</f>
        <v>1</v>
      </c>
    </row>
    <row r="125" spans="10:27" x14ac:dyDescent="0.35">
      <c r="J125" s="48">
        <f t="shared" si="47"/>
        <v>1</v>
      </c>
      <c r="K125" s="96" t="b">
        <f>IF(P125&lt;Q$145,RANK(P125,P$122:P$126,1))</f>
        <v>0</v>
      </c>
      <c r="L125" s="96">
        <f>IF(Q125&gt;0,RANK(Q125,Q$122:Q$132,1),99)</f>
        <v>99</v>
      </c>
      <c r="M125" s="96">
        <v>3</v>
      </c>
      <c r="N125" s="97">
        <f>_xlfn.IFNA(VLOOKUP($M125,$M35:$O$40,2,FALSE),0)</f>
        <v>0</v>
      </c>
      <c r="O125" s="97">
        <f t="shared" si="44"/>
        <v>0</v>
      </c>
      <c r="P125" s="98">
        <f>IF(N125&gt;0,VLOOKUP(N125,B$6:G$35,6,FALSE),Q145)</f>
        <v>0.12498842592592592</v>
      </c>
      <c r="Q125" s="98">
        <f>_xlfn.IFNA(VLOOKUP(N125,$N$35:$P$40,3,FALSE),Q$145)</f>
        <v>0</v>
      </c>
      <c r="R125" s="111">
        <f>IF(General!I$19=1,IF(L125&lt;3,"LL",0),IF('Class 1'!K125&lt;3,"LL",0))</f>
        <v>0</v>
      </c>
      <c r="S125" s="48">
        <f>IF(R125&lt;&gt;"LL",RANK(P125,P$122:P$126,1),99)</f>
        <v>1</v>
      </c>
      <c r="Z125" s="95">
        <v>0.12498842592592592</v>
      </c>
    </row>
    <row r="126" spans="10:27" x14ac:dyDescent="0.35">
      <c r="J126" s="48">
        <f t="shared" si="47"/>
        <v>1</v>
      </c>
      <c r="K126" s="96" t="b">
        <f>IF(P126&lt;Q$145,RANK(P126,P$122:P$126,1))</f>
        <v>0</v>
      </c>
      <c r="L126" s="96">
        <f>IF(Q126&gt;0,RANK(Q126,Q$122:Q$132,1),99)</f>
        <v>99</v>
      </c>
      <c r="M126" s="96">
        <v>3</v>
      </c>
      <c r="N126" s="97">
        <f>_xlfn.IFNA(VLOOKUP($M126,$M44:$O$49,2,FALSE),0)</f>
        <v>0</v>
      </c>
      <c r="O126" s="97">
        <f t="shared" si="44"/>
        <v>0</v>
      </c>
      <c r="P126" s="98">
        <f>IF(N126&gt;0,VLOOKUP(N126,B$6:G$35,6,FALSE),Q145)</f>
        <v>0.12498842592592592</v>
      </c>
      <c r="Q126" s="98">
        <f>_xlfn.IFNA(VLOOKUP(N126,$N$44:$P$49,3,FALSE),Q$145)</f>
        <v>0</v>
      </c>
      <c r="R126" s="111">
        <f>IF(General!I$19=1,IF(L126&lt;3,"LL",0),IF('Class 1'!K126&lt;3,"LL",0))</f>
        <v>0</v>
      </c>
      <c r="S126" s="48">
        <f>IF(R126&lt;&gt;"LL",RANK(P126,P$122:P$126,1),99)</f>
        <v>1</v>
      </c>
      <c r="X126" s="48" t="s">
        <v>59</v>
      </c>
    </row>
    <row r="127" spans="10:27" x14ac:dyDescent="0.35">
      <c r="J127" s="48"/>
      <c r="K127" s="96"/>
      <c r="L127" s="96"/>
      <c r="M127" s="96"/>
      <c r="N127" s="97"/>
      <c r="O127" s="97"/>
      <c r="P127" s="98"/>
      <c r="Q127" s="98">
        <v>0.12498842592592592</v>
      </c>
      <c r="R127" s="86">
        <f>COUNTIF(R122:R126,"LL")</f>
        <v>0</v>
      </c>
      <c r="S127" s="48"/>
      <c r="T127" s="90"/>
      <c r="U127" s="90">
        <v>1</v>
      </c>
      <c r="V127" s="90">
        <v>3</v>
      </c>
      <c r="W127" s="90">
        <f>_xlfn.IFNA(VLOOKUP(V127,$U$116:$W$121,3,FALSE),0)</f>
        <v>0</v>
      </c>
      <c r="X127" s="91">
        <f t="shared" ref="X127:X132" si="48">VLOOKUP(W127,B$6:E$35,4,FALSE)</f>
        <v>0</v>
      </c>
      <c r="Y127" s="89">
        <f t="shared" ref="Y127:Y132" si="49">VLOOKUP(W127,B$6:G$35,6,FALSE)</f>
        <v>0</v>
      </c>
      <c r="Z127" s="92">
        <f>_xlfn.IFNA(VLOOKUP(W127,$W$17:$Y$22,3,FALSE),Z134)</f>
        <v>7.0717592592592588E-4</v>
      </c>
    </row>
    <row r="128" spans="10:27" x14ac:dyDescent="0.35">
      <c r="J128" s="48">
        <f>RANK(S128,S$128:S$132,1)</f>
        <v>1</v>
      </c>
      <c r="K128" s="99"/>
      <c r="L128" s="99">
        <f>IF(Q128&gt;0,RANK(Q128,Q$122:Q$132,1),99)</f>
        <v>99</v>
      </c>
      <c r="M128" s="99">
        <v>4</v>
      </c>
      <c r="N128" s="100">
        <f>_xlfn.IFNA(VLOOKUP($M128,$M$8:$O$13,2,FALSE),0)</f>
        <v>0</v>
      </c>
      <c r="O128" s="100">
        <f t="shared" si="44"/>
        <v>0</v>
      </c>
      <c r="P128" s="101">
        <f>IF(N128&gt;0,VLOOKUP(N128,B$6:G$35,6,FALSE),Q145)</f>
        <v>0.12498842592592592</v>
      </c>
      <c r="Q128" s="101">
        <f>_xlfn.IFNA(VLOOKUP(N128,$N$8:$P$13,3,FALSE),Q$145)</f>
        <v>0</v>
      </c>
      <c r="R128" s="111" t="b">
        <f>IF(General!$I$19=1,IF(L128&lt;3,"LL",0))</f>
        <v>0</v>
      </c>
      <c r="S128" s="48">
        <f>IF(R128&lt;&gt;"LL",RANK(P128,P$128:P$132,1),99)</f>
        <v>1</v>
      </c>
      <c r="T128" s="90"/>
      <c r="U128" s="90">
        <v>2</v>
      </c>
      <c r="V128" s="90">
        <v>4</v>
      </c>
      <c r="W128" s="90">
        <f>_xlfn.IFNA(VLOOKUP(V128,$U$116:$W$121,3,FALSE),0)</f>
        <v>0</v>
      </c>
      <c r="X128" s="91">
        <f t="shared" si="48"/>
        <v>0</v>
      </c>
      <c r="Y128" s="89">
        <f t="shared" si="49"/>
        <v>0</v>
      </c>
      <c r="Z128" s="92"/>
    </row>
    <row r="129" spans="10:26" x14ac:dyDescent="0.35">
      <c r="J129" s="48">
        <f t="shared" ref="J129:J132" si="50">RANK(S129,S$128:S$132,1)</f>
        <v>1</v>
      </c>
      <c r="K129" s="99"/>
      <c r="L129" s="99">
        <f>IF(Q129&gt;0,RANK(Q129,Q$122:Q$132,1),99)</f>
        <v>99</v>
      </c>
      <c r="M129" s="99">
        <v>4</v>
      </c>
      <c r="N129" s="100">
        <f>_xlfn.IFNA(VLOOKUP($M129,$M$17:$O$22,2,FALSE),0)</f>
        <v>0</v>
      </c>
      <c r="O129" s="100">
        <f t="shared" si="44"/>
        <v>0</v>
      </c>
      <c r="P129" s="101">
        <f>IF(N129&gt;0,VLOOKUP(N129,B$6:G$35,6,FALSE),Q145)</f>
        <v>0.12498842592592592</v>
      </c>
      <c r="Q129" s="101">
        <f>_xlfn.IFNA(VLOOKUP(N129,$N$17:$P$22,3,FALSE),Q$145)</f>
        <v>0</v>
      </c>
      <c r="R129" s="111" t="b">
        <f>IF(General!$I$19=1,IF(L129&lt;3,"LL",0))</f>
        <v>0</v>
      </c>
      <c r="S129" s="48">
        <f>IF(R129&lt;&gt;"LL",RANK(P129,P$128:P$132,1),99)</f>
        <v>1</v>
      </c>
      <c r="T129" s="90"/>
      <c r="U129" s="90">
        <f>IF(Y129&gt;0,RANK(Y129,Y$129:Y$130,1),999)</f>
        <v>999</v>
      </c>
      <c r="V129" s="90">
        <v>5</v>
      </c>
      <c r="W129" s="90">
        <f>_xlfn.IFNA(VLOOKUP(V129,$U$17:$W$22,3,FALSE),0)</f>
        <v>0</v>
      </c>
      <c r="X129" s="91">
        <f t="shared" si="48"/>
        <v>0</v>
      </c>
      <c r="Y129" s="89">
        <f t="shared" si="49"/>
        <v>0</v>
      </c>
      <c r="Z129" s="92"/>
    </row>
    <row r="130" spans="10:26" x14ac:dyDescent="0.35">
      <c r="J130" s="48">
        <f t="shared" si="50"/>
        <v>1</v>
      </c>
      <c r="K130" s="99"/>
      <c r="L130" s="99">
        <f>IF(Q130&gt;0,RANK(Q130,Q$122:Q$132,1),99)</f>
        <v>99</v>
      </c>
      <c r="M130" s="99">
        <v>4</v>
      </c>
      <c r="N130" s="100">
        <f>_xlfn.IFNA(VLOOKUP($M130,$M26:$O$31,2,FALSE),0)</f>
        <v>0</v>
      </c>
      <c r="O130" s="100">
        <f t="shared" si="44"/>
        <v>0</v>
      </c>
      <c r="P130" s="101">
        <f>IF(N130&gt;0,VLOOKUP(N130,B$6:G$35,6,FALSE),Q145)</f>
        <v>0.12498842592592592</v>
      </c>
      <c r="Q130" s="101">
        <f>_xlfn.IFNA(VLOOKUP(N130,$N$26:$P$31,3,FALSE),Q$145)</f>
        <v>0</v>
      </c>
      <c r="R130" s="111" t="b">
        <f>IF(General!$I$19=1,IF(L130&lt;3,"LL",0))</f>
        <v>0</v>
      </c>
      <c r="S130" s="48">
        <f>IF(R130&lt;&gt;"LL",RANK(P130,P$128:P$132,1),99)</f>
        <v>1</v>
      </c>
      <c r="T130" s="90"/>
      <c r="U130" s="90">
        <f>IF(Y130&gt;0,RANK(Y130,Y$129:Y$130,1),999)</f>
        <v>999</v>
      </c>
      <c r="V130" s="90">
        <v>5</v>
      </c>
      <c r="W130" s="90">
        <f t="shared" ref="W130:W132" si="51">_xlfn.IFNA(VLOOKUP(V130,$U$35:$W$40,3,FALSE),0)</f>
        <v>0</v>
      </c>
      <c r="X130" s="91">
        <f t="shared" si="48"/>
        <v>0</v>
      </c>
      <c r="Y130" s="89">
        <f t="shared" si="49"/>
        <v>0</v>
      </c>
      <c r="Z130" s="92"/>
    </row>
    <row r="131" spans="10:26" x14ac:dyDescent="0.35">
      <c r="J131" s="48">
        <f t="shared" si="50"/>
        <v>1</v>
      </c>
      <c r="K131" s="99"/>
      <c r="L131" s="99">
        <f>IF(Q131&gt;0,RANK(Q131,Q$122:Q$132,1),99)</f>
        <v>99</v>
      </c>
      <c r="M131" s="99">
        <v>4</v>
      </c>
      <c r="N131" s="100">
        <f>_xlfn.IFNA(VLOOKUP($M131,$M$35:$O40,2,FALSE),0)</f>
        <v>0</v>
      </c>
      <c r="O131" s="100">
        <f t="shared" si="44"/>
        <v>0</v>
      </c>
      <c r="P131" s="101">
        <f>IF(N131&gt;0,VLOOKUP(N131,B$6:G$35,6,FALSE),Q145)</f>
        <v>0.12498842592592592</v>
      </c>
      <c r="Q131" s="101">
        <f>_xlfn.IFNA(VLOOKUP(N131,$N$35:$P$40,3,FALSE),Q$145)</f>
        <v>0</v>
      </c>
      <c r="R131" s="111" t="b">
        <f>IF(General!$I$19=1,IF(L131&lt;3,"LL",0))</f>
        <v>0</v>
      </c>
      <c r="S131" s="48">
        <f>IF(R131&lt;&gt;"LL",RANK(P131,P$128:P$132,1),99)</f>
        <v>1</v>
      </c>
      <c r="T131" s="90"/>
      <c r="U131" s="90">
        <f>IF(Y131&gt;0,RANK(Y131,Y$131:Y$132,1),999)</f>
        <v>999</v>
      </c>
      <c r="V131" s="90">
        <v>6</v>
      </c>
      <c r="W131" s="90">
        <f>_xlfn.IFNA(VLOOKUP(V131,$U$17:$W$22,3,FALSE),0)</f>
        <v>0</v>
      </c>
      <c r="X131" s="91">
        <f t="shared" si="48"/>
        <v>0</v>
      </c>
      <c r="Y131" s="89">
        <f t="shared" si="49"/>
        <v>0</v>
      </c>
      <c r="Z131" s="92"/>
    </row>
    <row r="132" spans="10:26" x14ac:dyDescent="0.35">
      <c r="J132" s="48">
        <f t="shared" si="50"/>
        <v>1</v>
      </c>
      <c r="K132" s="99"/>
      <c r="L132" s="99">
        <f>IF(Q132&gt;0,RANK(Q132,Q$122:Q$132,1),99)</f>
        <v>99</v>
      </c>
      <c r="M132" s="99">
        <v>4</v>
      </c>
      <c r="N132" s="100">
        <f>_xlfn.IFNA(VLOOKUP($M132,$M$44:$O49,2,FALSE),0)</f>
        <v>0</v>
      </c>
      <c r="O132" s="100">
        <f t="shared" si="44"/>
        <v>0</v>
      </c>
      <c r="P132" s="101">
        <f>IF(N132&gt;0,VLOOKUP(N132,B$6:G$35,6,FALSE),Q145)</f>
        <v>0.12498842592592592</v>
      </c>
      <c r="Q132" s="101">
        <f>_xlfn.IFNA(VLOOKUP(N132,$N$44:$P$49,3,FALSE),Q$145)</f>
        <v>0</v>
      </c>
      <c r="R132" s="111" t="b">
        <f>IF(General!$I$19=1,IF(L132&lt;3,"LL",0))</f>
        <v>0</v>
      </c>
      <c r="S132" s="48">
        <f>IF(R132&lt;&gt;"LL",RANK(P132,P$128:P$132,1),99)</f>
        <v>1</v>
      </c>
      <c r="T132" s="90"/>
      <c r="U132" s="90">
        <f>IF(Y132&gt;0,RANK(Y132,Y$131:Y$132,1),999)</f>
        <v>999</v>
      </c>
      <c r="V132" s="90">
        <v>6</v>
      </c>
      <c r="W132" s="90">
        <f t="shared" si="51"/>
        <v>0</v>
      </c>
      <c r="X132" s="91">
        <f t="shared" si="48"/>
        <v>0</v>
      </c>
      <c r="Y132" s="89">
        <f t="shared" si="49"/>
        <v>0</v>
      </c>
      <c r="Z132" s="92"/>
    </row>
    <row r="133" spans="10:26" x14ac:dyDescent="0.35">
      <c r="J133" s="48"/>
      <c r="K133" s="99"/>
      <c r="L133" s="99"/>
      <c r="M133" s="99"/>
      <c r="N133" s="100"/>
      <c r="O133" s="100"/>
      <c r="P133" s="101"/>
      <c r="Q133" s="101"/>
      <c r="R133" s="114">
        <f>COUNTIF(R128:R132,"LL")</f>
        <v>0</v>
      </c>
      <c r="S133" s="48"/>
    </row>
    <row r="134" spans="10:26" x14ac:dyDescent="0.35">
      <c r="K134" s="102">
        <f>RANK(P134,P$134:P$138,1)</f>
        <v>1</v>
      </c>
      <c r="L134" s="102"/>
      <c r="M134" s="102">
        <v>5</v>
      </c>
      <c r="N134" s="103">
        <f>_xlfn.IFNA(VLOOKUP($M134,$M$8:$O$13,2,FALSE),0)</f>
        <v>0</v>
      </c>
      <c r="O134" s="103">
        <f t="shared" ref="O134:O143" si="52">VLOOKUP(N134,$B$6:$E$35,4,FALSE)</f>
        <v>0</v>
      </c>
      <c r="P134" s="104">
        <f>IF(N134&gt;0,VLOOKUP(N134,B$6:G$35,6,FALSE),P150)</f>
        <v>0</v>
      </c>
      <c r="Q134" s="104"/>
      <c r="X134" s="48" t="s">
        <v>60</v>
      </c>
    </row>
    <row r="135" spans="10:26" x14ac:dyDescent="0.35">
      <c r="K135" s="102">
        <f>RANK(P135,P$134:P$138,1)</f>
        <v>1</v>
      </c>
      <c r="L135" s="102"/>
      <c r="M135" s="102">
        <v>5</v>
      </c>
      <c r="N135" s="103">
        <f>_xlfn.IFNA(VLOOKUP($M135,$M$17:$O$22,2,FALSE),0)</f>
        <v>0</v>
      </c>
      <c r="O135" s="103">
        <f t="shared" si="52"/>
        <v>0</v>
      </c>
      <c r="P135" s="104">
        <f>IF(N135&gt;0,VLOOKUP(N135,B$6:G$35,6,FALSE),P150)</f>
        <v>0</v>
      </c>
      <c r="Q135" s="104"/>
      <c r="T135" s="90"/>
      <c r="U135" s="90">
        <f>IF(Y135&gt;0,RANK(Y135,Y$135:Y$136,1),0)</f>
        <v>0</v>
      </c>
      <c r="V135" s="90">
        <v>4</v>
      </c>
      <c r="W135" s="90">
        <f>_xlfn.IFNA(VLOOKUP(V135,$U$17:$W$22,3,FALSE),0)</f>
        <v>0</v>
      </c>
      <c r="X135" s="91">
        <f>VLOOKUP(W135,B$6:E$35,4,FALSE)</f>
        <v>0</v>
      </c>
      <c r="Y135" s="89">
        <f>VLOOKUP(W135,B$6:G$35,6,FALSE)</f>
        <v>0</v>
      </c>
      <c r="Z135" s="92"/>
    </row>
    <row r="136" spans="10:26" x14ac:dyDescent="0.35">
      <c r="K136" s="102">
        <f>RANK(P136,P$134:P$138,1)</f>
        <v>1</v>
      </c>
      <c r="L136" s="102"/>
      <c r="M136" s="102">
        <v>5</v>
      </c>
      <c r="N136" s="103">
        <f>_xlfn.IFNA(VLOOKUP($M136,$M$26:$O$31,2,FALSE),0)</f>
        <v>0</v>
      </c>
      <c r="O136" s="103">
        <f t="shared" si="52"/>
        <v>0</v>
      </c>
      <c r="P136" s="104">
        <f>IF(N136&gt;0,VLOOKUP(N136,B$6:G$35,6,FALSE),P150)</f>
        <v>0</v>
      </c>
      <c r="Q136" s="104"/>
      <c r="T136" s="90"/>
      <c r="U136" s="90">
        <f>IF(Y136&gt;0,RANK(Y136,Y$135:Y$136,1),0)</f>
        <v>0</v>
      </c>
      <c r="V136" s="90">
        <v>4</v>
      </c>
      <c r="W136" s="90">
        <f>_xlfn.IFNA(VLOOKUP(V136,$U$35:$W$40,3,FALSE),0)</f>
        <v>0</v>
      </c>
      <c r="X136" s="91">
        <f>VLOOKUP(W136,B$6:E$35,4,FALSE)</f>
        <v>0</v>
      </c>
      <c r="Y136" s="89">
        <f>VLOOKUP(W136,B$6:G$35,6,FALSE)</f>
        <v>0</v>
      </c>
      <c r="Z136" s="92"/>
    </row>
    <row r="137" spans="10:26" x14ac:dyDescent="0.35">
      <c r="K137" s="102">
        <f>RANK(P137,P$134:P$138,1)</f>
        <v>1</v>
      </c>
      <c r="L137" s="102"/>
      <c r="M137" s="102">
        <v>5</v>
      </c>
      <c r="N137" s="103">
        <f>_xlfn.IFNA(VLOOKUP($M137,$M$35:$O$40,2,FALSE),0)</f>
        <v>0</v>
      </c>
      <c r="O137" s="103">
        <f t="shared" si="52"/>
        <v>0</v>
      </c>
      <c r="P137" s="104">
        <f>IF(N137&gt;0,VLOOKUP(N137,B$6:G$35,6,FALSE),P150)</f>
        <v>0</v>
      </c>
      <c r="Q137" s="104"/>
      <c r="T137" s="90"/>
      <c r="Z137" s="92"/>
    </row>
    <row r="138" spans="10:26" x14ac:dyDescent="0.35">
      <c r="K138" s="102">
        <f>RANK(P138,P$134:P$138,1)</f>
        <v>1</v>
      </c>
      <c r="L138" s="102"/>
      <c r="M138" s="102">
        <v>5</v>
      </c>
      <c r="N138" s="103">
        <f>_xlfn.IFNA(VLOOKUP($M138,$M$44:$O$49,2,FALSE),0)</f>
        <v>0</v>
      </c>
      <c r="O138" s="103">
        <f t="shared" si="52"/>
        <v>0</v>
      </c>
      <c r="P138" s="104">
        <f>IF(N138&gt;0,VLOOKUP(N138,B$6:G$35,6,FALSE),P150)</f>
        <v>0</v>
      </c>
      <c r="Q138" s="104"/>
      <c r="T138" s="90"/>
      <c r="Z138" s="92"/>
    </row>
    <row r="139" spans="10:26" x14ac:dyDescent="0.35">
      <c r="K139" s="105" t="e">
        <f>RANK(P139,P$139:P$143,1)</f>
        <v>#REF!</v>
      </c>
      <c r="L139" s="105"/>
      <c r="M139" s="105">
        <v>6</v>
      </c>
      <c r="N139" s="106">
        <f>_xlfn.IFNA(VLOOKUP($M139,$M$8:$O$13,2,FALSE),0)</f>
        <v>0</v>
      </c>
      <c r="O139" s="106">
        <f t="shared" si="52"/>
        <v>0</v>
      </c>
      <c r="P139" s="107" t="e">
        <f>IF(N139&gt;0,VLOOKUP(N139,B$6:G$35,6,FALSE),#REF!)</f>
        <v>#REF!</v>
      </c>
      <c r="Q139" s="107"/>
      <c r="T139" s="90"/>
      <c r="Z139" s="92"/>
    </row>
    <row r="140" spans="10:26" x14ac:dyDescent="0.35">
      <c r="K140" s="105" t="e">
        <f t="shared" ref="K140:K143" si="53">RANK(P140,P$139:P$143,1)</f>
        <v>#REF!</v>
      </c>
      <c r="L140" s="105"/>
      <c r="M140" s="105">
        <v>6</v>
      </c>
      <c r="N140" s="106">
        <f>_xlfn.IFNA(VLOOKUP($M140,$M$17:$O$22,2,FALSE),0)</f>
        <v>0</v>
      </c>
      <c r="O140" s="106">
        <f t="shared" si="52"/>
        <v>0</v>
      </c>
      <c r="P140" s="107" t="e">
        <f>IF(N140&gt;0,VLOOKUP(N140,B$6:G$35,6,FALSE),#REF!)</f>
        <v>#REF!</v>
      </c>
      <c r="Q140" s="107"/>
      <c r="T140" s="90"/>
      <c r="Z140" s="92"/>
    </row>
    <row r="141" spans="10:26" x14ac:dyDescent="0.35">
      <c r="K141" s="105" t="e">
        <f t="shared" si="53"/>
        <v>#REF!</v>
      </c>
      <c r="L141" s="105"/>
      <c r="M141" s="105">
        <v>6</v>
      </c>
      <c r="N141" s="106">
        <f>_xlfn.IFNA(VLOOKUP($M141,$M$26:$O$31,2,FALSE),0)</f>
        <v>0</v>
      </c>
      <c r="O141" s="106">
        <f t="shared" si="52"/>
        <v>0</v>
      </c>
      <c r="P141" s="107" t="e">
        <f>IF(N141&gt;0,VLOOKUP(N141,B$6:G$35,6,FALSE),#REF!)</f>
        <v>#REF!</v>
      </c>
      <c r="Q141" s="107"/>
    </row>
    <row r="142" spans="10:26" x14ac:dyDescent="0.35">
      <c r="K142" s="105" t="e">
        <f t="shared" si="53"/>
        <v>#REF!</v>
      </c>
      <c r="L142" s="105"/>
      <c r="M142" s="105">
        <v>6</v>
      </c>
      <c r="N142" s="106">
        <f>_xlfn.IFNA(VLOOKUP($M142,$M$35:$O$40,2,FALSE),0)</f>
        <v>0</v>
      </c>
      <c r="O142" s="106">
        <f t="shared" si="52"/>
        <v>0</v>
      </c>
      <c r="P142" s="107" t="e">
        <f>IF(N142&gt;0,VLOOKUP(N142,B$6:G$35,6,FALSE),#REF!)</f>
        <v>#REF!</v>
      </c>
      <c r="Q142" s="107"/>
    </row>
    <row r="143" spans="10:26" x14ac:dyDescent="0.35">
      <c r="K143" s="105" t="e">
        <f t="shared" si="53"/>
        <v>#REF!</v>
      </c>
      <c r="L143" s="105"/>
      <c r="M143" s="105">
        <v>6</v>
      </c>
      <c r="N143" s="106">
        <f>_xlfn.IFNA(VLOOKUP($M143,$M$44:$O$49,2,FALSE),0)</f>
        <v>0</v>
      </c>
      <c r="O143" s="106">
        <f t="shared" si="52"/>
        <v>0</v>
      </c>
      <c r="P143" s="107" t="e">
        <f>IF(N143&gt;0,VLOOKUP(N143,B$6:G$35,6,FALSE),#REF!)</f>
        <v>#REF!</v>
      </c>
      <c r="Q143" s="107"/>
    </row>
    <row r="144" spans="10:26" x14ac:dyDescent="0.35">
      <c r="M144" s="48"/>
      <c r="P144" s="92"/>
    </row>
    <row r="145" spans="11:25" x14ac:dyDescent="0.35">
      <c r="P145" s="92"/>
      <c r="Q145" s="95">
        <v>0.12498842592592592</v>
      </c>
      <c r="Y145" s="95">
        <v>0.12498842592592592</v>
      </c>
    </row>
    <row r="146" spans="11:25" x14ac:dyDescent="0.35">
      <c r="O146" s="48" t="s">
        <v>59</v>
      </c>
    </row>
    <row r="147" spans="11:25" x14ac:dyDescent="0.35">
      <c r="K147" s="48"/>
      <c r="L147" s="48">
        <v>1</v>
      </c>
      <c r="M147" s="48">
        <v>1</v>
      </c>
      <c r="N147" s="38">
        <f>_xlfn.IFNA(VLOOKUP($M147,$J$122:$N126,5,FALSE),0)</f>
        <v>0</v>
      </c>
      <c r="O147" s="38">
        <f t="shared" ref="O147:O165" si="54">VLOOKUP(N147,$B$6:$E$35,4,FALSE)</f>
        <v>0</v>
      </c>
      <c r="P147" s="92">
        <f>IF(N147&gt;0,VLOOKUP(N147,B$6:G$35,6,FALSE),P167)</f>
        <v>0</v>
      </c>
    </row>
    <row r="148" spans="11:25" x14ac:dyDescent="0.35">
      <c r="K148" s="48"/>
      <c r="L148" s="48">
        <v>2</v>
      </c>
      <c r="M148" s="48">
        <v>2</v>
      </c>
      <c r="N148" s="38">
        <f>_xlfn.IFNA(VLOOKUP($M148,$J$122:$N126,5,FALSE),0)</f>
        <v>0</v>
      </c>
      <c r="O148" s="38">
        <f t="shared" si="54"/>
        <v>0</v>
      </c>
      <c r="P148" s="92">
        <f t="shared" ref="P148:P149" si="55">IF(N148&gt;0,VLOOKUP(N148,B$6:G$35,6,FALSE),P168)</f>
        <v>0</v>
      </c>
      <c r="W148" s="38"/>
      <c r="X148" s="38"/>
      <c r="Y148" s="39"/>
    </row>
    <row r="149" spans="11:25" x14ac:dyDescent="0.35">
      <c r="K149" s="48"/>
      <c r="L149" s="48">
        <v>3</v>
      </c>
      <c r="M149" s="48">
        <v>3</v>
      </c>
      <c r="N149" s="38">
        <f>_xlfn.IFNA(VLOOKUP($M149,$J$122:$N126,5,FALSE),0)</f>
        <v>0</v>
      </c>
      <c r="O149" s="38">
        <f t="shared" si="54"/>
        <v>0</v>
      </c>
      <c r="P149" s="92">
        <f t="shared" si="55"/>
        <v>0</v>
      </c>
      <c r="W149" s="38"/>
      <c r="X149" s="38"/>
      <c r="Y149" s="39"/>
    </row>
    <row r="150" spans="11:25" x14ac:dyDescent="0.35">
      <c r="K150" s="48"/>
      <c r="L150" s="48">
        <v>4</v>
      </c>
      <c r="M150" s="48">
        <f>IF(R127=1,4,1)</f>
        <v>1</v>
      </c>
      <c r="N150" s="38">
        <f>IF(M150=4,VLOOKUP($M150,$J$122:$N126,5,FALSE),VLOOKUP($M150,$J$128:$N132,5,FALSE))</f>
        <v>0</v>
      </c>
      <c r="O150" s="38">
        <f t="shared" si="54"/>
        <v>0</v>
      </c>
      <c r="P150" s="92">
        <f>IF(N150&gt;0,VLOOKUP(N150,B$6:G$35,6,FALSE),P167)</f>
        <v>0</v>
      </c>
      <c r="W150" s="38"/>
      <c r="X150" s="38"/>
      <c r="Y150" s="39"/>
    </row>
    <row r="151" spans="11:25" x14ac:dyDescent="0.35">
      <c r="K151" s="48"/>
      <c r="L151" s="48">
        <v>5</v>
      </c>
      <c r="M151" s="48">
        <f>IF(R133=1,1,2)</f>
        <v>2</v>
      </c>
      <c r="N151" s="38" t="e">
        <f>IF(M151=1,VLOOKUP($M151,$J$122:$N126,5,FALSE),VLOOKUP($M151,$J$128:$N132,5,FALSE))</f>
        <v>#N/A</v>
      </c>
      <c r="O151" s="38" t="e">
        <f t="shared" si="54"/>
        <v>#N/A</v>
      </c>
      <c r="P151" s="92" t="e">
        <f>IF(N151&gt;0,VLOOKUP(N151,B$6:G$35,6,FALSE),P167)</f>
        <v>#N/A</v>
      </c>
      <c r="W151" s="38"/>
      <c r="X151" s="38"/>
      <c r="Y151" s="39"/>
    </row>
    <row r="152" spans="11:25" x14ac:dyDescent="0.35">
      <c r="K152" s="48"/>
      <c r="L152" s="48">
        <v>6</v>
      </c>
      <c r="M152" s="48">
        <v>3</v>
      </c>
      <c r="N152" s="38">
        <f>_xlfn.IFNA(VLOOKUP($M152,$J$128:$N132,5,FALSE),0)</f>
        <v>0</v>
      </c>
      <c r="O152" s="38">
        <f t="shared" si="54"/>
        <v>0</v>
      </c>
      <c r="P152" s="92">
        <f>IF(N152&gt;0,VLOOKUP(N152,B$6:G$35,6,FALSE),P167)</f>
        <v>0</v>
      </c>
    </row>
    <row r="153" spans="11:25" x14ac:dyDescent="0.35">
      <c r="K153" s="48"/>
      <c r="L153" s="48">
        <v>7</v>
      </c>
      <c r="M153" s="48">
        <v>4</v>
      </c>
      <c r="N153" s="38">
        <f>_xlfn.IFNA(VLOOKUP($M153,$J$128:$N132,5,FALSE),0)</f>
        <v>0</v>
      </c>
      <c r="O153" s="38">
        <f t="shared" si="54"/>
        <v>0</v>
      </c>
      <c r="P153" s="92">
        <f>IF(N153&gt;0,VLOOKUP(N153,B$6:G$35,6,FALSE),P167)</f>
        <v>0</v>
      </c>
    </row>
    <row r="154" spans="11:25" x14ac:dyDescent="0.35">
      <c r="K154" s="48"/>
      <c r="L154" s="48">
        <v>8</v>
      </c>
      <c r="M154" s="48">
        <v>5</v>
      </c>
      <c r="N154" s="38">
        <f>_xlfn.IFNA(VLOOKUP($M154,$J$128:$N132,5,FALSE),0)</f>
        <v>0</v>
      </c>
      <c r="O154" s="38">
        <f t="shared" si="54"/>
        <v>0</v>
      </c>
      <c r="P154" s="92">
        <f>IF(N154&gt;0,VLOOKUP(N154,B$6:G$35,6,FALSE),P167)</f>
        <v>0</v>
      </c>
    </row>
    <row r="155" spans="11:25" x14ac:dyDescent="0.35">
      <c r="K155" s="48"/>
      <c r="L155" s="48"/>
      <c r="M155" s="48"/>
      <c r="N155" s="38"/>
      <c r="O155" s="38"/>
      <c r="P155" s="92"/>
    </row>
    <row r="156" spans="11:25" x14ac:dyDescent="0.35">
      <c r="K156" s="48"/>
      <c r="L156" s="48">
        <f>IF(P156&gt;0,RANK(P156,P$156:P$160,1),0)</f>
        <v>0</v>
      </c>
      <c r="M156" s="48">
        <v>5</v>
      </c>
      <c r="N156" s="38">
        <f>_xlfn.IFNA(VLOOKUP($M156,$M$8:$O$13,2,FALSE),0)</f>
        <v>0</v>
      </c>
      <c r="O156" s="38">
        <f t="shared" si="54"/>
        <v>0</v>
      </c>
      <c r="P156" s="92">
        <f>IF(N156&gt;0,VLOOKUP(N156,B$6:G$35,6,FALSE),P172)</f>
        <v>0</v>
      </c>
    </row>
    <row r="157" spans="11:25" x14ac:dyDescent="0.35">
      <c r="K157" s="48"/>
      <c r="L157" s="48">
        <f>IF(P157&gt;0,RANK(P157,P$156:P$160,1),0)</f>
        <v>0</v>
      </c>
      <c r="M157" s="48">
        <v>5</v>
      </c>
      <c r="N157" s="38">
        <f>_xlfn.IFNA(VLOOKUP($M157,$M$17:$O$22,2,FALSE),0)</f>
        <v>0</v>
      </c>
      <c r="O157" s="38">
        <f t="shared" si="54"/>
        <v>0</v>
      </c>
      <c r="P157" s="92">
        <f>IF(N157&gt;0,VLOOKUP(N157,B$6:G$35,6,FALSE),P172)</f>
        <v>0</v>
      </c>
    </row>
    <row r="158" spans="11:25" x14ac:dyDescent="0.35">
      <c r="K158" s="48"/>
      <c r="L158" s="48">
        <f>IF(P158&gt;0,RANK(P158,P$156:P$160,1),0)</f>
        <v>0</v>
      </c>
      <c r="M158" s="48">
        <v>5</v>
      </c>
      <c r="N158" s="38">
        <f>_xlfn.IFNA(VLOOKUP($M158,$M$26:$O$31,2,FALSE),0)</f>
        <v>0</v>
      </c>
      <c r="O158" s="38">
        <f t="shared" si="54"/>
        <v>0</v>
      </c>
      <c r="P158" s="92">
        <f>IF(N158&gt;0,VLOOKUP(N158,B$6:G$35,6,FALSE),P172)</f>
        <v>0</v>
      </c>
    </row>
    <row r="159" spans="11:25" x14ac:dyDescent="0.35">
      <c r="K159" s="48"/>
      <c r="L159" s="48">
        <f>IF(P159&gt;0,RANK(P159,P$156:P$160,1),0)</f>
        <v>0</v>
      </c>
      <c r="M159" s="48">
        <v>5</v>
      </c>
      <c r="N159" s="38">
        <f>_xlfn.IFNA(VLOOKUP($M159,$M$35:$O$40,2,FALSE),0)</f>
        <v>0</v>
      </c>
      <c r="O159" s="38">
        <f t="shared" si="54"/>
        <v>0</v>
      </c>
      <c r="P159" s="92">
        <f>IF(N159&gt;0,VLOOKUP(N159,B$6:G$35,6,FALSE),P172)</f>
        <v>0</v>
      </c>
    </row>
    <row r="160" spans="11:25" x14ac:dyDescent="0.35">
      <c r="K160" s="48"/>
      <c r="L160" s="48">
        <f>IF(P160&gt;0,RANK(P160,P$156:P$160,1),0)</f>
        <v>0</v>
      </c>
      <c r="M160" s="48">
        <v>5</v>
      </c>
      <c r="N160" s="38">
        <f>_xlfn.IFNA(VLOOKUP($M160,$M$44:$O$49,2,FALSE),0)</f>
        <v>0</v>
      </c>
      <c r="O160" s="38">
        <f t="shared" si="54"/>
        <v>0</v>
      </c>
      <c r="P160" s="92">
        <f>IF(N160&gt;0,VLOOKUP(N160,B$6:G$35,6,FALSE),P172)</f>
        <v>0</v>
      </c>
    </row>
    <row r="161" spans="11:19" x14ac:dyDescent="0.35">
      <c r="K161" s="48"/>
      <c r="L161" s="48">
        <f>IF(P161&gt;0,RANK(P161,P$161:P$165,1),0)</f>
        <v>0</v>
      </c>
      <c r="M161" s="48">
        <v>6</v>
      </c>
      <c r="N161" s="38">
        <f>_xlfn.IFNA(VLOOKUP($M161,$M$8:$O$13,2,FALSE),0)</f>
        <v>0</v>
      </c>
      <c r="O161" s="38">
        <f t="shared" si="54"/>
        <v>0</v>
      </c>
      <c r="P161" s="92">
        <f>IF(N161&gt;0,VLOOKUP(N161,B$6:G$35,6,FALSE),P177)</f>
        <v>0</v>
      </c>
    </row>
    <row r="162" spans="11:19" x14ac:dyDescent="0.35">
      <c r="K162" s="48"/>
      <c r="L162" s="48">
        <f>IF(P162&gt;0,RANK(P162,P$161:P$165,1),0)</f>
        <v>0</v>
      </c>
      <c r="M162" s="48">
        <v>6</v>
      </c>
      <c r="N162" s="38">
        <f>_xlfn.IFNA(VLOOKUP($M162,$M$17:$O$22,2,FALSE),0)</f>
        <v>0</v>
      </c>
      <c r="O162" s="38">
        <f t="shared" si="54"/>
        <v>0</v>
      </c>
      <c r="P162" s="92">
        <f>IF(N162&gt;0,VLOOKUP(N162,B$6:G$35,6,FALSE),P177)</f>
        <v>0</v>
      </c>
    </row>
    <row r="163" spans="11:19" x14ac:dyDescent="0.35">
      <c r="K163" s="48"/>
      <c r="L163" s="48">
        <f>IF(P163&gt;0,RANK(P163,P$161:P$165,1),0)</f>
        <v>0</v>
      </c>
      <c r="M163" s="48">
        <v>6</v>
      </c>
      <c r="N163" s="38">
        <f>_xlfn.IFNA(VLOOKUP($M163,$M$26:$O$31,2,FALSE),0)</f>
        <v>0</v>
      </c>
      <c r="O163" s="38">
        <f t="shared" si="54"/>
        <v>0</v>
      </c>
      <c r="P163" s="92">
        <f>IF(N163&gt;0,VLOOKUP(N163,B$6:G$35,6,FALSE),P177)</f>
        <v>0</v>
      </c>
    </row>
    <row r="164" spans="11:19" x14ac:dyDescent="0.35">
      <c r="L164" s="48">
        <f>IF(P164&gt;0,RANK(P164,P$161:P$165,1),0)</f>
        <v>0</v>
      </c>
      <c r="M164" s="48">
        <v>6</v>
      </c>
      <c r="N164" s="38">
        <f>_xlfn.IFNA(VLOOKUP($M164,$M$35:$O$40,2,FALSE),0)</f>
        <v>0</v>
      </c>
      <c r="O164" s="38">
        <f t="shared" si="54"/>
        <v>0</v>
      </c>
      <c r="P164" s="92">
        <f>IF(N164&gt;0,VLOOKUP(N164,B$6:G$35,6,FALSE),P177)</f>
        <v>0</v>
      </c>
    </row>
    <row r="165" spans="11:19" x14ac:dyDescent="0.35">
      <c r="L165" s="48">
        <f>IF(P165&gt;0,RANK(P165,P$161:P$165,1),0)</f>
        <v>0</v>
      </c>
      <c r="M165" s="48">
        <v>6</v>
      </c>
      <c r="N165" s="38">
        <f>_xlfn.IFNA(VLOOKUP($M165,$M$44:$O$49,2,FALSE),0)</f>
        <v>0</v>
      </c>
      <c r="O165" s="38">
        <f t="shared" si="54"/>
        <v>0</v>
      </c>
      <c r="P165" s="92">
        <f>IF(N165&gt;0,VLOOKUP(N165,B$6:G$35,6,FALSE),P177)</f>
        <v>0</v>
      </c>
    </row>
    <row r="166" spans="11:19" x14ac:dyDescent="0.35">
      <c r="K166" s="48"/>
    </row>
    <row r="167" spans="11:19" x14ac:dyDescent="0.35">
      <c r="K167" s="48"/>
      <c r="O167" s="48" t="s">
        <v>60</v>
      </c>
    </row>
    <row r="168" spans="11:19" x14ac:dyDescent="0.35">
      <c r="K168" s="48"/>
      <c r="L168" s="48">
        <f>IF(P168&gt;0,RANK(P168,P$168:P$170,1),0)</f>
        <v>0</v>
      </c>
      <c r="M168" s="48">
        <v>3</v>
      </c>
      <c r="N168" s="38">
        <f>_xlfn.IFNA(VLOOKUP($M168,$K$122:$N126,4,FALSE),0)</f>
        <v>0</v>
      </c>
      <c r="O168" s="38">
        <f t="shared" ref="O168:O175" si="56">VLOOKUP(N168,$B$6:$E$35,4,FALSE)</f>
        <v>0</v>
      </c>
      <c r="P168" s="92">
        <f>IF(N168&gt;0,VLOOKUP(N168,B$6:G$35,6,FALSE),P187)</f>
        <v>0</v>
      </c>
    </row>
    <row r="169" spans="11:19" x14ac:dyDescent="0.35">
      <c r="K169" s="48"/>
      <c r="L169" s="48">
        <f>IF(P169&gt;0,RANK(P169,P$168:P$170,1),0)</f>
        <v>0</v>
      </c>
      <c r="M169" s="48">
        <v>4</v>
      </c>
      <c r="N169" s="38">
        <f>_xlfn.IFNA(VLOOKUP($M169,$K$122:$N128,4,FALSE),0)</f>
        <v>0</v>
      </c>
      <c r="O169" s="38">
        <f t="shared" si="56"/>
        <v>0</v>
      </c>
      <c r="P169" s="92">
        <f>IF(N169&gt;0,VLOOKUP(N169,B$6:G$35,6,FALSE),P187)</f>
        <v>0</v>
      </c>
      <c r="S169" s="82"/>
    </row>
    <row r="170" spans="11:19" x14ac:dyDescent="0.35">
      <c r="L170" s="48">
        <f>IF(P170&gt;0,RANK(P170,P$168:P$170,1),0)</f>
        <v>0</v>
      </c>
      <c r="M170" s="48">
        <v>5</v>
      </c>
      <c r="N170" s="38">
        <f>_xlfn.IFNA(VLOOKUP($M170,$K$122:$N129,4,FALSE),0)</f>
        <v>0</v>
      </c>
      <c r="O170" s="38">
        <f t="shared" si="56"/>
        <v>0</v>
      </c>
      <c r="P170" s="92">
        <f>IF(N170&gt;0,VLOOKUP(N170,B$6:G$35,6,FALSE),P187)</f>
        <v>0</v>
      </c>
      <c r="S170" s="82"/>
    </row>
    <row r="171" spans="11:19" x14ac:dyDescent="0.35">
      <c r="L171" s="48">
        <v>4</v>
      </c>
      <c r="M171" s="48">
        <v>1</v>
      </c>
      <c r="N171" s="38">
        <f>_xlfn.IFNA(VLOOKUP($M171,$J$128:$N$132,5,FALSE),0)</f>
        <v>0</v>
      </c>
      <c r="O171" s="38">
        <f t="shared" si="56"/>
        <v>0</v>
      </c>
      <c r="P171" s="92">
        <f t="shared" ref="P171:P175" si="57">IF(N171&gt;0,VLOOKUP(N171,B$6:G$35,6,FALSE),P188)</f>
        <v>0</v>
      </c>
      <c r="S171" s="82"/>
    </row>
    <row r="172" spans="11:19" x14ac:dyDescent="0.35">
      <c r="L172" s="48">
        <v>5</v>
      </c>
      <c r="M172" s="48">
        <v>2</v>
      </c>
      <c r="N172" s="38">
        <f>_xlfn.IFNA(VLOOKUP($M172,$J$128:$N$132,5,FALSE),0)</f>
        <v>0</v>
      </c>
      <c r="O172" s="38">
        <f t="shared" si="56"/>
        <v>0</v>
      </c>
      <c r="P172" s="92">
        <f t="shared" si="57"/>
        <v>0</v>
      </c>
    </row>
    <row r="173" spans="11:19" x14ac:dyDescent="0.35">
      <c r="L173" s="48">
        <v>6</v>
      </c>
      <c r="M173" s="48">
        <v>3</v>
      </c>
      <c r="N173" s="38">
        <f>_xlfn.IFNA(VLOOKUP($M173,$J$128:$N$132,5,FALSE),0)</f>
        <v>0</v>
      </c>
      <c r="O173" s="38">
        <f t="shared" si="56"/>
        <v>0</v>
      </c>
      <c r="P173" s="92">
        <f t="shared" si="57"/>
        <v>0</v>
      </c>
    </row>
    <row r="174" spans="11:19" x14ac:dyDescent="0.35">
      <c r="L174" s="48">
        <v>7</v>
      </c>
      <c r="M174" s="48">
        <v>4</v>
      </c>
      <c r="N174" s="38">
        <f>_xlfn.IFNA(VLOOKUP($M174,$J$128:$N$132,5,FALSE),0)</f>
        <v>0</v>
      </c>
      <c r="O174" s="38">
        <f t="shared" si="56"/>
        <v>0</v>
      </c>
      <c r="P174" s="92">
        <f t="shared" si="57"/>
        <v>0</v>
      </c>
    </row>
    <row r="175" spans="11:19" x14ac:dyDescent="0.35">
      <c r="L175" s="48">
        <v>8</v>
      </c>
      <c r="M175" s="48">
        <v>5</v>
      </c>
      <c r="N175" s="38">
        <f>_xlfn.IFNA(VLOOKUP($M175,$J$128:$N$132,5,FALSE),0)</f>
        <v>0</v>
      </c>
      <c r="O175" s="38">
        <f t="shared" si="56"/>
        <v>0</v>
      </c>
      <c r="P175" s="92">
        <f t="shared" si="57"/>
        <v>0</v>
      </c>
    </row>
  </sheetData>
  <mergeCells count="7">
    <mergeCell ref="X2:AC2"/>
    <mergeCell ref="AL2:AN2"/>
    <mergeCell ref="K110:K111"/>
    <mergeCell ref="L110:L111"/>
    <mergeCell ref="T110:T111"/>
    <mergeCell ref="U110:U111"/>
    <mergeCell ref="O2:T2"/>
  </mergeCells>
  <conditionalFormatting sqref="R8:R13 AA17:AA22 R17:R22 R26:R31 AA35:AA40 R35:R40 R44:R49">
    <cfRule type="cellIs" dxfId="1" priority="1" operator="equal">
      <formula>"LL"</formula>
    </cfRule>
  </conditionalFormatting>
  <pageMargins left="0.7" right="0.7" top="0.75" bottom="0.75" header="0.3" footer="0.3"/>
  <pageSetup paperSize="9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175"/>
  <sheetViews>
    <sheetView zoomScale="70" zoomScaleNormal="70" workbookViewId="0">
      <selection activeCell="C6" sqref="C6"/>
    </sheetView>
  </sheetViews>
  <sheetFormatPr defaultColWidth="11.453125" defaultRowHeight="14.5" x14ac:dyDescent="0.35"/>
  <cols>
    <col min="1" max="1" width="4.453125" style="1" customWidth="1"/>
    <col min="2" max="2" width="4.453125" style="1" hidden="1" customWidth="1"/>
    <col min="3" max="3" width="5.453125" style="1" customWidth="1"/>
    <col min="4" max="4" width="5.453125" style="1" hidden="1" customWidth="1"/>
    <col min="5" max="6" width="18.54296875" style="1" customWidth="1"/>
    <col min="7" max="7" width="13.453125" style="1" bestFit="1" customWidth="1"/>
    <col min="8" max="8" width="9.453125" style="1" bestFit="1" customWidth="1"/>
    <col min="9" max="10" width="3.453125" customWidth="1"/>
    <col min="11" max="11" width="6.1796875" customWidth="1"/>
    <col min="12" max="13" width="5.54296875" hidden="1" customWidth="1"/>
    <col min="14" max="14" width="6.1796875" customWidth="1"/>
    <col min="15" max="15" width="28.54296875" customWidth="1"/>
    <col min="16" max="16" width="12.7265625" customWidth="1"/>
    <col min="17" max="17" width="10.54296875" bestFit="1" customWidth="1"/>
    <col min="18" max="18" width="3.81640625" style="111" customWidth="1"/>
    <col min="19" max="19" width="5.7265625" customWidth="1"/>
    <col min="20" max="20" width="6.1796875" customWidth="1"/>
    <col min="21" max="22" width="5.54296875" hidden="1" customWidth="1"/>
    <col min="23" max="23" width="6.1796875" customWidth="1"/>
    <col min="24" max="24" width="28.54296875" customWidth="1"/>
    <col min="25" max="25" width="11.81640625" bestFit="1" customWidth="1"/>
    <col min="26" max="26" width="5.1796875" customWidth="1"/>
    <col min="27" max="27" width="3.81640625" style="111" customWidth="1"/>
    <col min="28" max="28" width="5.81640625" style="82" customWidth="1"/>
    <col min="29" max="29" width="2.81640625" hidden="1" customWidth="1"/>
    <col min="30" max="30" width="5.81640625" style="3" hidden="1" customWidth="1"/>
    <col min="31" max="31" width="6.1796875" customWidth="1"/>
    <col min="32" max="32" width="28.54296875" customWidth="1"/>
    <col min="33" max="33" width="11.81640625" bestFit="1" customWidth="1"/>
    <col min="34" max="34" width="5.453125" customWidth="1"/>
    <col min="35" max="35" width="4.453125" customWidth="1"/>
    <col min="36" max="36" width="11.453125" customWidth="1"/>
    <col min="37" max="37" width="2" hidden="1" customWidth="1"/>
    <col min="38" max="38" width="9.7265625" bestFit="1" customWidth="1"/>
    <col min="39" max="39" width="22.453125" style="4" bestFit="1" customWidth="1"/>
    <col min="40" max="40" width="18.54296875" style="4" customWidth="1"/>
    <col min="41" max="41" width="14.1796875" bestFit="1" customWidth="1"/>
  </cols>
  <sheetData>
    <row r="1" spans="1:44" x14ac:dyDescent="0.35">
      <c r="N1" s="2"/>
    </row>
    <row r="2" spans="1:44" ht="71.25" customHeight="1" x14ac:dyDescent="0.6">
      <c r="L2" s="157"/>
      <c r="M2" s="157"/>
      <c r="O2" s="180" t="str">
        <f>CONCATENATE(General!K18,General!F24,General!K19,General!F24,General!K20,General!F24,General!K21)</f>
        <v xml:space="preserve">   </v>
      </c>
      <c r="P2" s="180"/>
      <c r="Q2" s="180"/>
      <c r="R2" s="180"/>
      <c r="S2" s="180"/>
      <c r="T2" s="180"/>
      <c r="X2" s="181">
        <f>General!K3</f>
        <v>0</v>
      </c>
      <c r="Y2" s="181"/>
      <c r="Z2" s="181"/>
      <c r="AA2" s="181"/>
      <c r="AB2" s="181"/>
      <c r="AC2" s="181"/>
      <c r="AG2" s="5"/>
      <c r="AL2" s="180" t="str">
        <f>CONCATENATE(General!K18,General!F24,General!K19,General!F24,General!K20,General!F24,General!K21,General!F24,General!F3)</f>
        <v xml:space="preserve">    </v>
      </c>
      <c r="AM2" s="180"/>
      <c r="AN2" s="180"/>
      <c r="AO2" s="157"/>
      <c r="AP2" s="157"/>
      <c r="AQ2" s="157"/>
      <c r="AR2" s="157"/>
    </row>
    <row r="3" spans="1:44" ht="14.5" customHeight="1" x14ac:dyDescent="0.35">
      <c r="X3" s="6"/>
      <c r="Y3" s="6"/>
    </row>
    <row r="4" spans="1:44" ht="18" customHeight="1" x14ac:dyDescent="0.4">
      <c r="A4" s="7" t="s">
        <v>0</v>
      </c>
      <c r="B4" s="7"/>
      <c r="K4" s="8"/>
      <c r="L4" s="8"/>
      <c r="M4" s="8"/>
      <c r="O4" s="9"/>
      <c r="P4" s="9"/>
      <c r="AJ4" s="10" t="s">
        <v>1</v>
      </c>
      <c r="AK4" s="8"/>
    </row>
    <row r="5" spans="1:44" ht="14.5" customHeight="1" x14ac:dyDescent="0.35">
      <c r="A5" s="11" t="s">
        <v>2</v>
      </c>
      <c r="B5" s="11"/>
      <c r="C5" s="12" t="s">
        <v>3</v>
      </c>
      <c r="D5" s="12" t="s">
        <v>21</v>
      </c>
      <c r="E5" s="13" t="s">
        <v>4</v>
      </c>
      <c r="F5" s="13" t="s">
        <v>61</v>
      </c>
      <c r="G5" s="11" t="s">
        <v>13</v>
      </c>
      <c r="H5" s="11" t="s">
        <v>6</v>
      </c>
      <c r="AJ5" s="14" t="s">
        <v>2</v>
      </c>
      <c r="AK5" s="15"/>
      <c r="AL5" s="16" t="s">
        <v>3</v>
      </c>
      <c r="AM5" s="17" t="s">
        <v>4</v>
      </c>
      <c r="AN5" s="13" t="s">
        <v>61</v>
      </c>
      <c r="AO5" s="18" t="s">
        <v>14</v>
      </c>
    </row>
    <row r="6" spans="1:44" ht="14.5" customHeight="1" x14ac:dyDescent="0.35">
      <c r="A6" s="19">
        <v>1</v>
      </c>
      <c r="B6" s="50">
        <f>IF(General!$I$18=1,'Class 1'!D6,'Class 1'!C6)</f>
        <v>0</v>
      </c>
      <c r="C6" s="64"/>
      <c r="D6" s="55">
        <f>IF(General!$I$18=1,'Class 1'!A6,0)</f>
        <v>0</v>
      </c>
      <c r="E6" s="55">
        <f>IF(C6&lt;&gt;0,VLOOKUP(C6,General!$A$15:$C$514,2,FALSE),0)</f>
        <v>0</v>
      </c>
      <c r="F6" s="55">
        <f>IF(C6&lt;&gt;0,VLOOKUP(C6,General!$A$15:$C$514,3,FALSE),0)</f>
        <v>0</v>
      </c>
      <c r="G6" s="61"/>
      <c r="H6" s="20"/>
      <c r="K6" s="21" t="s">
        <v>7</v>
      </c>
      <c r="L6" s="21"/>
      <c r="M6" s="21"/>
      <c r="N6" s="21"/>
      <c r="O6" s="9">
        <f>IF(General!$I$20&gt;0,General!K5,0)</f>
        <v>0</v>
      </c>
      <c r="P6" s="9"/>
      <c r="AJ6" s="23">
        <v>1</v>
      </c>
      <c r="AK6" s="24">
        <v>1</v>
      </c>
      <c r="AL6" s="25">
        <f t="shared" ref="AL6:AL11" si="0">_xlfn.IFNA(VLOOKUP($AK6,$AD$26:$AF$31,2,FALSE),0)</f>
        <v>0</v>
      </c>
      <c r="AM6" s="26">
        <f>IF(AL6&gt;0,VLOOKUP($AL6,$B$6:$G$35,4,FALSE),0)</f>
        <v>0</v>
      </c>
      <c r="AN6" s="26">
        <f>IF(AL6&gt;0,VLOOKUP($AL6,$B$6:$G$35,5,FALSE),0)</f>
        <v>0</v>
      </c>
      <c r="AO6" s="27">
        <f>IF(AL6&gt;0,VLOOKUP(AL6,$B$6:$G$105,6,FALSE),0)</f>
        <v>0</v>
      </c>
    </row>
    <row r="7" spans="1:44" ht="14.5" customHeight="1" x14ac:dyDescent="0.35">
      <c r="A7" s="28">
        <v>2</v>
      </c>
      <c r="B7" s="51">
        <f>IF(General!$I$18=1,'Class 1'!D7,'Class 1'!C7)</f>
        <v>0</v>
      </c>
      <c r="C7" s="65"/>
      <c r="D7" s="56">
        <f>IF(General!$I$18=1,'Class 1'!A7,0)</f>
        <v>0</v>
      </c>
      <c r="E7" s="55">
        <f>IF(C7&lt;&gt;0,VLOOKUP(C7,General!$A$15:$C$514,2,FALSE),0)</f>
        <v>0</v>
      </c>
      <c r="F7" s="55">
        <f>IF(C7&lt;&gt;0,VLOOKUP(C7,General!$A$15:$C$514,3,FALSE),0)</f>
        <v>0</v>
      </c>
      <c r="G7" s="62"/>
      <c r="H7" s="29">
        <f t="shared" ref="H7:H19" si="1">IF(G7&gt;0,G7-G$6,0)</f>
        <v>0</v>
      </c>
      <c r="K7" s="30"/>
      <c r="L7" s="30"/>
      <c r="M7" s="30"/>
      <c r="N7" s="12" t="s">
        <v>3</v>
      </c>
      <c r="O7" s="31" t="s">
        <v>4</v>
      </c>
      <c r="P7" s="32" t="s">
        <v>13</v>
      </c>
      <c r="Q7" s="11" t="s">
        <v>2</v>
      </c>
      <c r="R7" s="112" t="s">
        <v>57</v>
      </c>
      <c r="S7" s="21"/>
      <c r="T7" s="21"/>
      <c r="U7" s="21"/>
      <c r="V7" s="21"/>
      <c r="W7" s="21"/>
      <c r="X7" s="21"/>
      <c r="Y7" s="21"/>
      <c r="Z7" s="21"/>
      <c r="AA7" s="113"/>
      <c r="AB7" s="85"/>
      <c r="AC7" s="21"/>
      <c r="AD7" s="33"/>
      <c r="AE7" s="21"/>
      <c r="AF7" s="21"/>
      <c r="AG7" s="21"/>
      <c r="AH7" s="21"/>
      <c r="AJ7" s="23">
        <v>2</v>
      </c>
      <c r="AK7" s="24">
        <v>2</v>
      </c>
      <c r="AL7" s="25">
        <f t="shared" si="0"/>
        <v>0</v>
      </c>
      <c r="AM7" s="26">
        <f t="shared" ref="AM7:AM35" si="2">IF(AL7&gt;0,VLOOKUP($AL7,$B$6:$G$35,4,FALSE),0)</f>
        <v>0</v>
      </c>
      <c r="AN7" s="26">
        <f t="shared" ref="AN7:AN35" si="3">IF(AL7&gt;0,VLOOKUP($AL7,$B$6:$G$35,5,FALSE),0)</f>
        <v>0</v>
      </c>
      <c r="AO7" s="27">
        <f t="shared" ref="AO7:AO35" si="4">IF(AL7&gt;0,VLOOKUP(AL7,$B$6:$G$105,6,FALSE),0)</f>
        <v>0</v>
      </c>
    </row>
    <row r="8" spans="1:44" ht="14.5" customHeight="1" x14ac:dyDescent="0.35">
      <c r="A8" s="28">
        <v>3</v>
      </c>
      <c r="B8" s="51">
        <f>IF(General!$I$18=1,'Class 1'!D8,'Class 1'!C8)</f>
        <v>0</v>
      </c>
      <c r="C8" s="65"/>
      <c r="D8" s="56">
        <f>IF(General!$I$18=1,'Class 1'!A8,0)</f>
        <v>0</v>
      </c>
      <c r="E8" s="55">
        <f>IF(C8&lt;&gt;0,VLOOKUP(C8,General!$A$15:$C$514,2,FALSE),0)</f>
        <v>0</v>
      </c>
      <c r="F8" s="55">
        <f>IF(C8&lt;&gt;0,VLOOKUP(C8,General!$A$15:$C$514,3,FALSE),0)</f>
        <v>0</v>
      </c>
      <c r="G8" s="62"/>
      <c r="H8" s="29">
        <f t="shared" si="1"/>
        <v>0</v>
      </c>
      <c r="K8" s="144"/>
      <c r="L8" s="145">
        <v>1</v>
      </c>
      <c r="M8" s="145">
        <f>Q8</f>
        <v>0</v>
      </c>
      <c r="N8" s="146">
        <f>VLOOKUP(L8,$A$6:$E$35,2,FALSE)</f>
        <v>0</v>
      </c>
      <c r="O8" s="117">
        <f>VLOOKUP(N8,$B$6:$E$35,4,FALSE)</f>
        <v>0</v>
      </c>
      <c r="P8" s="119"/>
      <c r="Q8" s="120"/>
      <c r="R8" s="121">
        <f t="shared" ref="R8:R13" si="5">_xlfn.IFNA(VLOOKUP(N8,N$122:R$132,5,FALSE),0)</f>
        <v>0</v>
      </c>
      <c r="S8" s="21"/>
      <c r="T8" s="21"/>
      <c r="U8" s="21"/>
      <c r="V8" s="21"/>
      <c r="W8" s="21"/>
      <c r="X8" s="21"/>
      <c r="Y8" s="21"/>
      <c r="Z8" s="21"/>
      <c r="AA8" s="113"/>
      <c r="AB8" s="85"/>
      <c r="AC8" s="21"/>
      <c r="AD8" s="33"/>
      <c r="AE8" s="21"/>
      <c r="AF8" s="21"/>
      <c r="AG8" s="21"/>
      <c r="AH8" s="21"/>
      <c r="AJ8" s="23">
        <v>3</v>
      </c>
      <c r="AK8" s="24">
        <v>3</v>
      </c>
      <c r="AL8" s="25">
        <f t="shared" si="0"/>
        <v>0</v>
      </c>
      <c r="AM8" s="26">
        <f t="shared" si="2"/>
        <v>0</v>
      </c>
      <c r="AN8" s="26">
        <f t="shared" si="3"/>
        <v>0</v>
      </c>
      <c r="AO8" s="27">
        <f t="shared" si="4"/>
        <v>0</v>
      </c>
    </row>
    <row r="9" spans="1:44" ht="12.75" customHeight="1" x14ac:dyDescent="0.35">
      <c r="A9" s="28">
        <v>4</v>
      </c>
      <c r="B9" s="51">
        <f>IF(General!$I$18=1,'Class 1'!D9,'Class 1'!C9)</f>
        <v>0</v>
      </c>
      <c r="C9" s="65"/>
      <c r="D9" s="56">
        <f>IF(General!$I$18=1,'Class 1'!A9,0)</f>
        <v>0</v>
      </c>
      <c r="E9" s="55">
        <f>IF(C9&lt;&gt;0,VLOOKUP(C9,General!$A$15:$C$514,2,FALSE),0)</f>
        <v>0</v>
      </c>
      <c r="F9" s="55">
        <f>IF(C9&lt;&gt;0,VLOOKUP(C9,General!$A$15:$C$514,3,FALSE),0)</f>
        <v>0</v>
      </c>
      <c r="G9" s="62"/>
      <c r="H9" s="29">
        <f t="shared" si="1"/>
        <v>0</v>
      </c>
      <c r="K9" s="122"/>
      <c r="L9" s="148">
        <v>10</v>
      </c>
      <c r="M9" s="148">
        <f>Q9</f>
        <v>0</v>
      </c>
      <c r="N9" s="149">
        <f t="shared" ref="N9:N13" si="6">VLOOKUP(L9,$A$6:$E$35,2,FALSE)</f>
        <v>0</v>
      </c>
      <c r="O9" s="123">
        <f t="shared" ref="O9:O13" si="7">VLOOKUP(N9,$B$6:$E$35,4,FALSE)</f>
        <v>0</v>
      </c>
      <c r="P9" s="125"/>
      <c r="Q9" s="126"/>
      <c r="R9" s="150">
        <f t="shared" si="5"/>
        <v>0</v>
      </c>
      <c r="S9" s="21"/>
      <c r="T9" s="21"/>
      <c r="U9" s="21"/>
      <c r="V9" s="21"/>
      <c r="W9" s="21"/>
      <c r="X9" s="21"/>
      <c r="Y9" s="21"/>
      <c r="Z9" s="21"/>
      <c r="AA9" s="113"/>
      <c r="AB9" s="85"/>
      <c r="AC9" s="21"/>
      <c r="AD9" s="33"/>
      <c r="AE9" s="21"/>
      <c r="AF9" s="21"/>
      <c r="AG9" s="21"/>
      <c r="AH9" s="21"/>
      <c r="AJ9" s="23">
        <v>4</v>
      </c>
      <c r="AK9" s="24">
        <v>4</v>
      </c>
      <c r="AL9" s="25">
        <f t="shared" si="0"/>
        <v>0</v>
      </c>
      <c r="AM9" s="26">
        <f t="shared" si="2"/>
        <v>0</v>
      </c>
      <c r="AN9" s="26">
        <f t="shared" si="3"/>
        <v>0</v>
      </c>
      <c r="AO9" s="27">
        <f t="shared" si="4"/>
        <v>0</v>
      </c>
    </row>
    <row r="10" spans="1:44" ht="14.5" customHeight="1" x14ac:dyDescent="0.35">
      <c r="A10" s="28">
        <v>5</v>
      </c>
      <c r="B10" s="51">
        <f>IF(General!$I$18=1,'Class 1'!D10,'Class 1'!C10)</f>
        <v>0</v>
      </c>
      <c r="C10" s="65"/>
      <c r="D10" s="56">
        <f>IF(General!$I$18=1,'Class 1'!A10,0)</f>
        <v>0</v>
      </c>
      <c r="E10" s="55">
        <f>IF(C10&lt;&gt;0,VLOOKUP(C10,General!$A$15:$C$514,2,FALSE),0)</f>
        <v>0</v>
      </c>
      <c r="F10" s="55">
        <f>IF(C10&lt;&gt;0,VLOOKUP(C10,General!$A$15:$C$514,3,FALSE),0)</f>
        <v>0</v>
      </c>
      <c r="G10" s="62"/>
      <c r="H10" s="29">
        <f t="shared" si="1"/>
        <v>0</v>
      </c>
      <c r="K10" s="151" t="s">
        <v>41</v>
      </c>
      <c r="L10" s="148">
        <v>11</v>
      </c>
      <c r="M10" s="148">
        <f>Q10</f>
        <v>0</v>
      </c>
      <c r="N10" s="149">
        <f t="shared" si="6"/>
        <v>0</v>
      </c>
      <c r="O10" s="123">
        <f t="shared" si="7"/>
        <v>0</v>
      </c>
      <c r="P10" s="125"/>
      <c r="Q10" s="126"/>
      <c r="R10" s="150">
        <f t="shared" si="5"/>
        <v>0</v>
      </c>
      <c r="S10" s="21"/>
      <c r="AA10" s="113"/>
      <c r="AB10" s="85"/>
      <c r="AC10" s="21"/>
      <c r="AD10" s="33"/>
      <c r="AE10" s="21"/>
      <c r="AF10" s="21"/>
      <c r="AG10" s="21"/>
      <c r="AH10" s="21"/>
      <c r="AJ10" s="23">
        <v>5</v>
      </c>
      <c r="AK10" s="24">
        <v>5</v>
      </c>
      <c r="AL10" s="25">
        <f t="shared" si="0"/>
        <v>0</v>
      </c>
      <c r="AM10" s="26">
        <f t="shared" si="2"/>
        <v>0</v>
      </c>
      <c r="AN10" s="26">
        <f t="shared" si="3"/>
        <v>0</v>
      </c>
      <c r="AO10" s="27">
        <f t="shared" si="4"/>
        <v>0</v>
      </c>
    </row>
    <row r="11" spans="1:44" x14ac:dyDescent="0.35">
      <c r="A11" s="28">
        <v>6</v>
      </c>
      <c r="B11" s="51">
        <f>IF(General!$I$18=1,'Class 1'!D11,'Class 1'!C11)</f>
        <v>0</v>
      </c>
      <c r="C11" s="65"/>
      <c r="D11" s="56">
        <f>IF(General!$I$18=1,'Class 1'!A11,0)</f>
        <v>0</v>
      </c>
      <c r="E11" s="55">
        <f>IF(C11&lt;&gt;0,VLOOKUP(C11,General!$A$15:$C$514,2,FALSE),0)</f>
        <v>0</v>
      </c>
      <c r="F11" s="55">
        <f>IF(C11&lt;&gt;0,VLOOKUP(C11,General!$A$15:$C$514,3,FALSE),0)</f>
        <v>0</v>
      </c>
      <c r="G11" s="62"/>
      <c r="H11" s="29">
        <f t="shared" si="1"/>
        <v>0</v>
      </c>
      <c r="K11" s="152"/>
      <c r="L11" s="148">
        <v>20</v>
      </c>
      <c r="M11" s="148">
        <f t="shared" ref="M11:M12" si="8">Q11</f>
        <v>0</v>
      </c>
      <c r="N11" s="149">
        <f t="shared" si="6"/>
        <v>0</v>
      </c>
      <c r="O11" s="123">
        <f t="shared" si="7"/>
        <v>0</v>
      </c>
      <c r="P11" s="125"/>
      <c r="Q11" s="126"/>
      <c r="R11" s="150">
        <f t="shared" si="5"/>
        <v>0</v>
      </c>
      <c r="S11" s="21"/>
      <c r="AA11" s="115"/>
      <c r="AB11" s="83"/>
      <c r="AC11" s="21"/>
      <c r="AD11" s="35"/>
      <c r="AE11" s="21"/>
      <c r="AF11" s="21"/>
      <c r="AG11" s="21"/>
      <c r="AH11" s="21"/>
      <c r="AJ11" s="23">
        <v>6</v>
      </c>
      <c r="AK11" s="24">
        <v>6</v>
      </c>
      <c r="AL11" s="25">
        <f t="shared" si="0"/>
        <v>0</v>
      </c>
      <c r="AM11" s="26">
        <f t="shared" si="2"/>
        <v>0</v>
      </c>
      <c r="AN11" s="26">
        <f t="shared" si="3"/>
        <v>0</v>
      </c>
      <c r="AO11" s="27">
        <f t="shared" si="4"/>
        <v>0</v>
      </c>
    </row>
    <row r="12" spans="1:44" x14ac:dyDescent="0.35">
      <c r="A12" s="28">
        <v>7</v>
      </c>
      <c r="B12" s="51">
        <f>IF(General!$I$18=1,'Class 1'!D12,'Class 1'!C12)</f>
        <v>0</v>
      </c>
      <c r="C12" s="65"/>
      <c r="D12" s="56">
        <f>IF(General!$I$18=1,'Class 1'!A12,0)</f>
        <v>0</v>
      </c>
      <c r="E12" s="55">
        <f>IF(C12&lt;&gt;0,VLOOKUP(C12,General!$A$15:$C$514,2,FALSE),0)</f>
        <v>0</v>
      </c>
      <c r="F12" s="55">
        <f>IF(C12&lt;&gt;0,VLOOKUP(C12,General!$A$15:$C$514,3,FALSE),0)</f>
        <v>0</v>
      </c>
      <c r="G12" s="62"/>
      <c r="H12" s="29">
        <f t="shared" si="1"/>
        <v>0</v>
      </c>
      <c r="K12" s="152"/>
      <c r="L12" s="148">
        <v>21</v>
      </c>
      <c r="M12" s="148">
        <f t="shared" si="8"/>
        <v>0</v>
      </c>
      <c r="N12" s="149">
        <f t="shared" si="6"/>
        <v>0</v>
      </c>
      <c r="O12" s="123">
        <f t="shared" si="7"/>
        <v>0</v>
      </c>
      <c r="P12" s="125"/>
      <c r="Q12" s="126"/>
      <c r="R12" s="150">
        <f t="shared" si="5"/>
        <v>0</v>
      </c>
      <c r="S12" s="21"/>
      <c r="AA12" s="84"/>
      <c r="AB12" s="84"/>
      <c r="AC12" s="21"/>
      <c r="AD12" s="36"/>
      <c r="AE12" s="21"/>
      <c r="AF12" s="21"/>
      <c r="AG12" s="21"/>
      <c r="AH12" s="21"/>
      <c r="AJ12" s="23">
        <v>7</v>
      </c>
      <c r="AK12" s="24">
        <v>1</v>
      </c>
      <c r="AL12" s="25">
        <f>_xlfn.IFNA(IF(General!I$19=1,VLOOKUP('Class 1'!AK12,'Class 1'!U$127:W$128,3),VLOOKUP(AK12,'Class 1'!U$135:W$136,3)),0)</f>
        <v>0</v>
      </c>
      <c r="AM12" s="26">
        <f t="shared" si="2"/>
        <v>0</v>
      </c>
      <c r="AN12" s="26">
        <f t="shared" si="3"/>
        <v>0</v>
      </c>
      <c r="AO12" s="27">
        <f t="shared" si="4"/>
        <v>0</v>
      </c>
    </row>
    <row r="13" spans="1:44" x14ac:dyDescent="0.35">
      <c r="A13" s="28">
        <v>8</v>
      </c>
      <c r="B13" s="51">
        <f>IF(General!$I$18=1,'Class 1'!D13,'Class 1'!C13)</f>
        <v>0</v>
      </c>
      <c r="C13" s="65"/>
      <c r="D13" s="56">
        <f>IF(General!$I$18=1,'Class 1'!A13,0)</f>
        <v>0</v>
      </c>
      <c r="E13" s="55">
        <f>IF(C13&lt;&gt;0,VLOOKUP(C13,General!$A$15:$C$514,2,FALSE),0)</f>
        <v>0</v>
      </c>
      <c r="F13" s="55">
        <f>IF(C13&lt;&gt;0,VLOOKUP(C13,General!$A$15:$C$514,3,FALSE),0)</f>
        <v>0</v>
      </c>
      <c r="G13" s="62"/>
      <c r="H13" s="29">
        <f t="shared" si="1"/>
        <v>0</v>
      </c>
      <c r="K13" s="153"/>
      <c r="L13" s="154">
        <v>30</v>
      </c>
      <c r="M13" s="154">
        <f>Q13</f>
        <v>0</v>
      </c>
      <c r="N13" s="155">
        <f t="shared" si="6"/>
        <v>0</v>
      </c>
      <c r="O13" s="131">
        <f t="shared" si="7"/>
        <v>0</v>
      </c>
      <c r="P13" s="133"/>
      <c r="Q13" s="134"/>
      <c r="R13" s="156">
        <f t="shared" si="5"/>
        <v>0</v>
      </c>
      <c r="S13" s="21"/>
      <c r="AA13" s="84"/>
      <c r="AB13" s="84"/>
      <c r="AC13" s="21"/>
      <c r="AD13" s="36"/>
      <c r="AE13" s="21"/>
      <c r="AF13" s="21"/>
      <c r="AG13" s="21"/>
      <c r="AH13" s="21"/>
      <c r="AJ13" s="23">
        <v>8</v>
      </c>
      <c r="AK13" s="24">
        <v>2</v>
      </c>
      <c r="AL13" s="25">
        <f>_xlfn.IFNA(IF(General!I$19=1,VLOOKUP('Class 1'!AK13,'Class 1'!U$127:W$128,3),VLOOKUP(AK13,'Class 1'!U$135:W$136,3)),0)</f>
        <v>0</v>
      </c>
      <c r="AM13" s="26">
        <f t="shared" si="2"/>
        <v>0</v>
      </c>
      <c r="AN13" s="26">
        <f t="shared" si="3"/>
        <v>0</v>
      </c>
      <c r="AO13" s="27">
        <f t="shared" si="4"/>
        <v>0</v>
      </c>
    </row>
    <row r="14" spans="1:44" x14ac:dyDescent="0.35">
      <c r="A14" s="28">
        <v>9</v>
      </c>
      <c r="B14" s="51">
        <f>IF(General!$I$18=1,'Class 1'!D14,'Class 1'!C14)</f>
        <v>0</v>
      </c>
      <c r="C14" s="65"/>
      <c r="D14" s="56">
        <f>IF(General!$I$18=1,'Class 1'!A14,0)</f>
        <v>0</v>
      </c>
      <c r="E14" s="55">
        <f>IF(C14&lt;&gt;0,VLOOKUP(C14,General!$A$15:$C$514,2,FALSE),0)</f>
        <v>0</v>
      </c>
      <c r="F14" s="55">
        <f>IF(C14&lt;&gt;0,VLOOKUP(C14,General!$A$15:$C$514,3,FALSE),0)</f>
        <v>0</v>
      </c>
      <c r="G14" s="62"/>
      <c r="H14" s="29">
        <f t="shared" si="1"/>
        <v>0</v>
      </c>
      <c r="N14" s="21"/>
      <c r="O14" s="21"/>
      <c r="P14" s="21"/>
      <c r="Q14" s="21"/>
      <c r="R14" s="113"/>
      <c r="S14" s="21"/>
      <c r="AA14" s="84"/>
      <c r="AB14" s="84"/>
      <c r="AC14" s="21"/>
      <c r="AD14" s="36"/>
      <c r="AE14" s="21"/>
      <c r="AF14" s="21"/>
      <c r="AG14" s="21"/>
      <c r="AH14" s="21"/>
      <c r="AJ14" s="23">
        <v>9</v>
      </c>
      <c r="AK14" s="24">
        <v>1</v>
      </c>
      <c r="AL14" s="25">
        <f>_xlfn.IFNA(VLOOKUP(AK14,U129:W130,3,FALSE),0)</f>
        <v>0</v>
      </c>
      <c r="AM14" s="26">
        <f t="shared" si="2"/>
        <v>0</v>
      </c>
      <c r="AN14" s="26">
        <f t="shared" si="3"/>
        <v>0</v>
      </c>
      <c r="AO14" s="27">
        <f t="shared" si="4"/>
        <v>0</v>
      </c>
    </row>
    <row r="15" spans="1:44" x14ac:dyDescent="0.35">
      <c r="A15" s="28">
        <v>10</v>
      </c>
      <c r="B15" s="51">
        <f>IF(General!$I$18=1,'Class 1'!D15,'Class 1'!C15)</f>
        <v>0</v>
      </c>
      <c r="C15" s="65"/>
      <c r="D15" s="56">
        <f>IF(General!$I$18=1,'Class 1'!A15,0)</f>
        <v>0</v>
      </c>
      <c r="E15" s="55">
        <f>IF(C15&lt;&gt;0,VLOOKUP(C15,General!$A$15:$C$514,2,FALSE),0)</f>
        <v>0</v>
      </c>
      <c r="F15" s="55">
        <f>IF(C15&lt;&gt;0,VLOOKUP(C15,General!$A$15:$C$514,3,FALSE),0)</f>
        <v>0</v>
      </c>
      <c r="G15" s="62"/>
      <c r="H15" s="29">
        <f t="shared" si="1"/>
        <v>0</v>
      </c>
      <c r="N15" s="21"/>
      <c r="O15" s="9">
        <f>IF(General!$I$20=1,General!K6,0)</f>
        <v>0</v>
      </c>
      <c r="P15" s="9"/>
      <c r="Q15" s="21"/>
      <c r="R15" s="113"/>
      <c r="S15" s="21"/>
      <c r="T15" s="21" t="s">
        <v>8</v>
      </c>
      <c r="U15" s="21"/>
      <c r="V15" s="21"/>
      <c r="W15" s="21"/>
      <c r="X15" s="9">
        <f>IF(General!$I$20&gt;0,General!K11,0)</f>
        <v>0</v>
      </c>
      <c r="Y15" s="22"/>
      <c r="Z15" s="21"/>
      <c r="AA15" s="84"/>
      <c r="AB15" s="84"/>
      <c r="AC15" s="21"/>
      <c r="AD15" s="36"/>
      <c r="AE15" s="21"/>
      <c r="AF15" s="21"/>
      <c r="AG15" s="21"/>
      <c r="AH15" s="21"/>
      <c r="AJ15" s="23">
        <v>10</v>
      </c>
      <c r="AK15" s="24">
        <v>2</v>
      </c>
      <c r="AL15" s="25">
        <f>_xlfn.IFNA(VLOOKUP(AK15,U129:W130,3,FALSE),0)</f>
        <v>0</v>
      </c>
      <c r="AM15" s="26">
        <f t="shared" si="2"/>
        <v>0</v>
      </c>
      <c r="AN15" s="26">
        <f t="shared" si="3"/>
        <v>0</v>
      </c>
      <c r="AO15" s="27">
        <f t="shared" si="4"/>
        <v>0</v>
      </c>
    </row>
    <row r="16" spans="1:44" x14ac:dyDescent="0.35">
      <c r="A16" s="28">
        <v>11</v>
      </c>
      <c r="B16" s="51">
        <f>IF(General!$I$18=1,'Class 1'!D16,'Class 1'!C16)</f>
        <v>0</v>
      </c>
      <c r="C16" s="65"/>
      <c r="D16" s="56">
        <f>IF(General!$I$18=1,'Class 1'!A16,0)</f>
        <v>0</v>
      </c>
      <c r="E16" s="55">
        <f>IF(C16&lt;&gt;0,VLOOKUP(C16,General!$A$15:$C$514,2,FALSE),0)</f>
        <v>0</v>
      </c>
      <c r="F16" s="55">
        <f>IF(C16&lt;&gt;0,VLOOKUP(C16,General!$A$15:$C$514,3,FALSE),0)</f>
        <v>0</v>
      </c>
      <c r="G16" s="62"/>
      <c r="H16" s="29">
        <f t="shared" si="1"/>
        <v>0</v>
      </c>
      <c r="K16" s="30"/>
      <c r="L16" s="30"/>
      <c r="M16" s="30"/>
      <c r="N16" s="12" t="s">
        <v>3</v>
      </c>
      <c r="O16" s="31" t="s">
        <v>4</v>
      </c>
      <c r="P16" s="32" t="s">
        <v>13</v>
      </c>
      <c r="Q16" s="11" t="s">
        <v>2</v>
      </c>
      <c r="R16" s="112" t="s">
        <v>57</v>
      </c>
      <c r="S16" s="21"/>
      <c r="T16" s="34"/>
      <c r="U16" s="34" t="s">
        <v>2</v>
      </c>
      <c r="V16" s="34" t="s">
        <v>56</v>
      </c>
      <c r="W16" s="12" t="s">
        <v>3</v>
      </c>
      <c r="X16" s="31" t="s">
        <v>4</v>
      </c>
      <c r="Y16" s="32" t="s">
        <v>13</v>
      </c>
      <c r="Z16" s="11" t="s">
        <v>2</v>
      </c>
      <c r="AA16" s="112" t="s">
        <v>57</v>
      </c>
      <c r="AB16" s="85"/>
      <c r="AC16" s="21"/>
      <c r="AD16" s="33"/>
      <c r="AE16" s="21"/>
      <c r="AF16" s="22"/>
      <c r="AG16" s="22"/>
      <c r="AH16" s="21"/>
      <c r="AJ16" s="23">
        <v>11</v>
      </c>
      <c r="AK16" s="24">
        <v>1</v>
      </c>
      <c r="AL16" s="25">
        <f>_xlfn.IFNA(VLOOKUP(AK16,U131:W132,3,FALSE),0)</f>
        <v>0</v>
      </c>
      <c r="AM16" s="26">
        <f t="shared" si="2"/>
        <v>0</v>
      </c>
      <c r="AN16" s="26">
        <f t="shared" si="3"/>
        <v>0</v>
      </c>
      <c r="AO16" s="27">
        <f t="shared" si="4"/>
        <v>0</v>
      </c>
    </row>
    <row r="17" spans="1:41" x14ac:dyDescent="0.35">
      <c r="A17" s="28">
        <v>12</v>
      </c>
      <c r="B17" s="51">
        <f>IF(General!$I$18=1,'Class 1'!D17,'Class 1'!C17)</f>
        <v>0</v>
      </c>
      <c r="C17" s="65"/>
      <c r="D17" s="56">
        <f>IF(General!$I$18=1,'Class 1'!A17,0)</f>
        <v>0</v>
      </c>
      <c r="E17" s="55">
        <f>IF(C17&lt;&gt;0,VLOOKUP(C17,General!$A$15:$C$514,2,FALSE),0)</f>
        <v>0</v>
      </c>
      <c r="F17" s="55">
        <f>IF(C17&lt;&gt;0,VLOOKUP(C17,General!$A$15:$C$514,3,FALSE),0)</f>
        <v>0</v>
      </c>
      <c r="G17" s="62"/>
      <c r="H17" s="29">
        <f t="shared" si="1"/>
        <v>0</v>
      </c>
      <c r="K17" s="144"/>
      <c r="L17" s="145">
        <v>4</v>
      </c>
      <c r="M17" s="145">
        <f>Q17</f>
        <v>0</v>
      </c>
      <c r="N17" s="146">
        <f>VLOOKUP(L17,$A$6:$E$35,2,FALSE)</f>
        <v>0</v>
      </c>
      <c r="O17" s="117">
        <f>VLOOKUP(N17,$B$6:$E$35,4,FALSE)</f>
        <v>0</v>
      </c>
      <c r="P17" s="119"/>
      <c r="Q17" s="120"/>
      <c r="R17" s="147">
        <f t="shared" ref="R17:R22" si="9">_xlfn.IFNA(VLOOKUP(N17,N$122:R$132,5,FALSE),0)</f>
        <v>0</v>
      </c>
      <c r="S17" s="21"/>
      <c r="T17" s="116"/>
      <c r="U17" s="117">
        <f>Z17</f>
        <v>0</v>
      </c>
      <c r="V17" s="117">
        <v>1</v>
      </c>
      <c r="W17" s="118">
        <f>_xlfn.IFNA(VLOOKUP('Class 1'!V17,'Class 1'!K$112:N$116,4,FALSE),0)</f>
        <v>0</v>
      </c>
      <c r="X17" s="117">
        <f t="shared" ref="X17:X22" si="10">_xlfn.IFNA(VLOOKUP(W17,B$6:E$35,4,FALSE),0)</f>
        <v>0</v>
      </c>
      <c r="Y17" s="119"/>
      <c r="Z17" s="120"/>
      <c r="AA17" s="121" t="str">
        <f t="shared" ref="AA17:AA22" si="11">_xlfn.IFNA(VLOOKUP(W17,W$116:AA$119,5,FALSE),0)</f>
        <v>LL</v>
      </c>
      <c r="AC17" s="21"/>
      <c r="AD17" s="45"/>
      <c r="AJ17" s="23">
        <v>12</v>
      </c>
      <c r="AK17" s="24">
        <v>2</v>
      </c>
      <c r="AL17" s="25">
        <f>_xlfn.IFNA(VLOOKUP(AK17,U131:W132,3,FALSE),0)</f>
        <v>0</v>
      </c>
      <c r="AM17" s="26">
        <f t="shared" si="2"/>
        <v>0</v>
      </c>
      <c r="AN17" s="26">
        <f t="shared" si="3"/>
        <v>0</v>
      </c>
      <c r="AO17" s="27">
        <f t="shared" si="4"/>
        <v>0</v>
      </c>
    </row>
    <row r="18" spans="1:41" x14ac:dyDescent="0.35">
      <c r="A18" s="28">
        <v>13</v>
      </c>
      <c r="B18" s="51">
        <f>IF(General!$I$18=1,'Class 1'!D18,'Class 1'!C18)</f>
        <v>0</v>
      </c>
      <c r="C18" s="65"/>
      <c r="D18" s="56">
        <f>IF(General!$I$18=1,'Class 1'!A18,0)</f>
        <v>0</v>
      </c>
      <c r="E18" s="55">
        <f>IF(C18&lt;&gt;0,VLOOKUP(C18,General!$A$15:$C$514,2,FALSE),0)</f>
        <v>0</v>
      </c>
      <c r="F18" s="55">
        <f>IF(C18&lt;&gt;0,VLOOKUP(C18,General!$A$15:$C$514,3,FALSE),0)</f>
        <v>0</v>
      </c>
      <c r="G18" s="62"/>
      <c r="H18" s="29">
        <f t="shared" si="1"/>
        <v>0</v>
      </c>
      <c r="K18" s="122"/>
      <c r="L18" s="148">
        <v>7</v>
      </c>
      <c r="M18" s="148">
        <f>Q18</f>
        <v>0</v>
      </c>
      <c r="N18" s="149">
        <f t="shared" ref="N18:N22" si="12">VLOOKUP(L18,$A$6:$E$35,2,FALSE)</f>
        <v>0</v>
      </c>
      <c r="O18" s="123">
        <f t="shared" ref="O18:O22" si="13">VLOOKUP(N18,$B$6:$E$35,4,FALSE)</f>
        <v>0</v>
      </c>
      <c r="P18" s="125"/>
      <c r="Q18" s="126"/>
      <c r="R18" s="150">
        <f t="shared" si="9"/>
        <v>0</v>
      </c>
      <c r="S18" s="21"/>
      <c r="T18" s="122"/>
      <c r="U18" s="123">
        <f>Z18</f>
        <v>0</v>
      </c>
      <c r="V18" s="123">
        <v>2</v>
      </c>
      <c r="W18" s="124">
        <f>_xlfn.IFNA(VLOOKUP('Class 1'!V18,'Class 1'!K$112:N$116,4,FALSE),0)</f>
        <v>0</v>
      </c>
      <c r="X18" s="123">
        <f t="shared" si="10"/>
        <v>0</v>
      </c>
      <c r="Y18" s="125"/>
      <c r="Z18" s="126"/>
      <c r="AA18" s="127" t="str">
        <f t="shared" si="11"/>
        <v>LL</v>
      </c>
      <c r="AB18" s="85"/>
      <c r="AC18" s="21"/>
      <c r="AD18" s="46"/>
      <c r="AJ18" s="23">
        <v>13</v>
      </c>
      <c r="AK18" s="108">
        <v>1</v>
      </c>
      <c r="AL18" s="25">
        <f>_xlfn.IFNA(IF(General!$I$19&lt;&gt;1,VLOOKUP(AK18,$L$168:$N$175,3,FALSE),VLOOKUP(AK18,$L$147:$N$154,3,FALSE)),0)</f>
        <v>0</v>
      </c>
      <c r="AM18" s="26">
        <f t="shared" si="2"/>
        <v>0</v>
      </c>
      <c r="AN18" s="26">
        <f t="shared" si="3"/>
        <v>0</v>
      </c>
      <c r="AO18" s="27">
        <f t="shared" si="4"/>
        <v>0</v>
      </c>
    </row>
    <row r="19" spans="1:41" x14ac:dyDescent="0.35">
      <c r="A19" s="28">
        <v>14</v>
      </c>
      <c r="B19" s="51">
        <f>IF(General!$I$18=1,'Class 1'!D19,'Class 1'!C19)</f>
        <v>0</v>
      </c>
      <c r="C19" s="65"/>
      <c r="D19" s="56">
        <f>IF(General!$I$18=1,'Class 1'!A19,0)</f>
        <v>0</v>
      </c>
      <c r="E19" s="55">
        <f>IF(C19&lt;&gt;0,VLOOKUP(C19,General!$A$15:$C$514,2,FALSE),0)</f>
        <v>0</v>
      </c>
      <c r="F19" s="55">
        <f>IF(C19&lt;&gt;0,VLOOKUP(C19,General!$A$15:$C$514,3,FALSE),0)</f>
        <v>0</v>
      </c>
      <c r="G19" s="62"/>
      <c r="H19" s="29">
        <f t="shared" si="1"/>
        <v>0</v>
      </c>
      <c r="K19" s="151" t="s">
        <v>42</v>
      </c>
      <c r="L19" s="148">
        <v>14</v>
      </c>
      <c r="M19" s="148">
        <f>Q19</f>
        <v>0</v>
      </c>
      <c r="N19" s="149">
        <f t="shared" si="12"/>
        <v>0</v>
      </c>
      <c r="O19" s="123">
        <f t="shared" si="13"/>
        <v>0</v>
      </c>
      <c r="P19" s="125"/>
      <c r="Q19" s="126"/>
      <c r="R19" s="150">
        <f t="shared" si="9"/>
        <v>0</v>
      </c>
      <c r="S19" s="21"/>
      <c r="T19" s="128" t="s">
        <v>9</v>
      </c>
      <c r="U19" s="123">
        <f>Z19</f>
        <v>0</v>
      </c>
      <c r="V19" s="123">
        <v>3</v>
      </c>
      <c r="W19" s="124">
        <f>_xlfn.IFNA(VLOOKUP('Class 1'!V19,'Class 1'!K$112:N$116,4,FALSE),0)</f>
        <v>0</v>
      </c>
      <c r="X19" s="123">
        <f t="shared" si="10"/>
        <v>0</v>
      </c>
      <c r="Y19" s="125"/>
      <c r="Z19" s="126"/>
      <c r="AA19" s="127" t="str">
        <f t="shared" si="11"/>
        <v>LL</v>
      </c>
      <c r="AB19" s="85"/>
      <c r="AC19" s="21"/>
      <c r="AD19" s="46"/>
      <c r="AJ19" s="23">
        <v>14</v>
      </c>
      <c r="AK19" s="108">
        <v>2</v>
      </c>
      <c r="AL19" s="25">
        <f>_xlfn.IFNA(IF(General!$I$19&lt;&gt;1,VLOOKUP(AK19,$L$168:$N$175,3,FALSE),VLOOKUP(AK19,$L$147:$N$154,3,FALSE)),0)</f>
        <v>0</v>
      </c>
      <c r="AM19" s="26">
        <f t="shared" si="2"/>
        <v>0</v>
      </c>
      <c r="AN19" s="26">
        <f t="shared" si="3"/>
        <v>0</v>
      </c>
      <c r="AO19" s="27">
        <f t="shared" si="4"/>
        <v>0</v>
      </c>
    </row>
    <row r="20" spans="1:41" x14ac:dyDescent="0.35">
      <c r="A20" s="28">
        <v>15</v>
      </c>
      <c r="B20" s="51">
        <f>IF(General!$I$18=1,'Class 1'!D20,'Class 1'!C20)</f>
        <v>0</v>
      </c>
      <c r="C20" s="65"/>
      <c r="D20" s="56">
        <f>IF(General!$I$18=1,'Class 1'!A20,0)</f>
        <v>0</v>
      </c>
      <c r="E20" s="55">
        <f>IF(C20&lt;&gt;0,VLOOKUP(C20,General!$A$15:$C$514,2,FALSE),0)</f>
        <v>0</v>
      </c>
      <c r="F20" s="55">
        <f>IF(C20&lt;&gt;0,VLOOKUP(C20,General!$A$15:$C$514,3,FALSE),0)</f>
        <v>0</v>
      </c>
      <c r="G20" s="62"/>
      <c r="H20" s="29">
        <f>IF(G20&gt;0,G20-G$6,0)</f>
        <v>0</v>
      </c>
      <c r="K20" s="152"/>
      <c r="L20" s="148">
        <v>17</v>
      </c>
      <c r="M20" s="148">
        <f t="shared" ref="M20:M21" si="14">Q20</f>
        <v>0</v>
      </c>
      <c r="N20" s="149">
        <f t="shared" si="12"/>
        <v>0</v>
      </c>
      <c r="O20" s="123">
        <f t="shared" si="13"/>
        <v>0</v>
      </c>
      <c r="P20" s="125"/>
      <c r="Q20" s="126"/>
      <c r="R20" s="150">
        <f t="shared" si="9"/>
        <v>0</v>
      </c>
      <c r="S20" s="21"/>
      <c r="T20" s="129"/>
      <c r="U20" s="123">
        <f t="shared" ref="U20:U21" si="15">Z20</f>
        <v>0</v>
      </c>
      <c r="V20" s="123">
        <v>4</v>
      </c>
      <c r="W20" s="124">
        <f>_xlfn.IFNA(VLOOKUP('Class 1'!V20,'Class 1'!K$112:N$116,4,FALSE),0)</f>
        <v>0</v>
      </c>
      <c r="X20" s="123">
        <f t="shared" si="10"/>
        <v>0</v>
      </c>
      <c r="Y20" s="125"/>
      <c r="Z20" s="126"/>
      <c r="AA20" s="127" t="str">
        <f t="shared" si="11"/>
        <v>LL</v>
      </c>
      <c r="AB20" s="85"/>
      <c r="AC20" s="21"/>
      <c r="AD20" s="46"/>
      <c r="AJ20" s="23">
        <v>15</v>
      </c>
      <c r="AK20" s="108">
        <v>3</v>
      </c>
      <c r="AL20" s="25">
        <f>_xlfn.IFNA(IF(General!$I$19&lt;&gt;1,VLOOKUP(AK20,$L$168:$N$175,3,FALSE),VLOOKUP(AK20,$L$147:$N$154,3,FALSE)),0)</f>
        <v>0</v>
      </c>
      <c r="AM20" s="26">
        <f t="shared" si="2"/>
        <v>0</v>
      </c>
      <c r="AN20" s="26">
        <f t="shared" si="3"/>
        <v>0</v>
      </c>
      <c r="AO20" s="27">
        <f t="shared" si="4"/>
        <v>0</v>
      </c>
    </row>
    <row r="21" spans="1:41" x14ac:dyDescent="0.35">
      <c r="A21" s="28">
        <v>16</v>
      </c>
      <c r="B21" s="51">
        <f>IF(General!$I$18=1,'Class 1'!D21,'Class 1'!C21)</f>
        <v>0</v>
      </c>
      <c r="C21" s="65"/>
      <c r="D21" s="56">
        <f>IF(General!$I$18=1,'Class 1'!A21,0)</f>
        <v>0</v>
      </c>
      <c r="E21" s="55">
        <f>IF(C21&lt;&gt;0,VLOOKUP(C21,General!$A$15:$C$514,2,FALSE),0)</f>
        <v>0</v>
      </c>
      <c r="F21" s="55">
        <f>IF(C21&lt;&gt;0,VLOOKUP(C21,General!$A$15:$C$514,3,FALSE),0)</f>
        <v>0</v>
      </c>
      <c r="G21" s="62"/>
      <c r="H21" s="29">
        <f t="shared" ref="H21:H84" si="16">IF(G21&gt;0,G21-G$6,0)</f>
        <v>0</v>
      </c>
      <c r="K21" s="152"/>
      <c r="L21" s="148">
        <v>24</v>
      </c>
      <c r="M21" s="148">
        <f t="shared" si="14"/>
        <v>0</v>
      </c>
      <c r="N21" s="149">
        <f t="shared" si="12"/>
        <v>0</v>
      </c>
      <c r="O21" s="123">
        <f t="shared" si="13"/>
        <v>0</v>
      </c>
      <c r="P21" s="125"/>
      <c r="Q21" s="126"/>
      <c r="R21" s="150">
        <f t="shared" si="9"/>
        <v>0</v>
      </c>
      <c r="S21" s="21"/>
      <c r="T21" s="129"/>
      <c r="U21" s="123">
        <f t="shared" si="15"/>
        <v>0</v>
      </c>
      <c r="V21" s="123">
        <v>5</v>
      </c>
      <c r="W21" s="124">
        <f>_xlfn.IFNA(VLOOKUP('Class 1'!V21,'Class 1'!K$112:N$116,4,FALSE),0)</f>
        <v>0</v>
      </c>
      <c r="X21" s="123">
        <f t="shared" si="10"/>
        <v>0</v>
      </c>
      <c r="Y21" s="125"/>
      <c r="Z21" s="126"/>
      <c r="AA21" s="127" t="str">
        <f t="shared" si="11"/>
        <v>LL</v>
      </c>
      <c r="AB21" s="85"/>
      <c r="AC21" s="21"/>
      <c r="AD21" s="46"/>
      <c r="AJ21" s="23">
        <v>16</v>
      </c>
      <c r="AK21" s="108">
        <v>4</v>
      </c>
      <c r="AL21" s="25">
        <f>_xlfn.IFNA(IF(General!$I$19&lt;&gt;1,VLOOKUP(AK21,$L$168:$N$175,3,FALSE),VLOOKUP(AK21,$L$147:$N$154,3,FALSE)),0)</f>
        <v>0</v>
      </c>
      <c r="AM21" s="26">
        <f t="shared" si="2"/>
        <v>0</v>
      </c>
      <c r="AN21" s="26">
        <f t="shared" si="3"/>
        <v>0</v>
      </c>
      <c r="AO21" s="27">
        <f t="shared" si="4"/>
        <v>0</v>
      </c>
    </row>
    <row r="22" spans="1:41" x14ac:dyDescent="0.35">
      <c r="A22" s="28">
        <v>17</v>
      </c>
      <c r="B22" s="51">
        <f>IF(General!$I$18=1,'Class 1'!D22,'Class 1'!C22)</f>
        <v>0</v>
      </c>
      <c r="C22" s="65"/>
      <c r="D22" s="56">
        <f>IF(General!$I$18=1,'Class 1'!A22,0)</f>
        <v>0</v>
      </c>
      <c r="E22" s="55">
        <f>IF(C22&lt;&gt;0,VLOOKUP(C22,General!$A$15:$C$514,2,FALSE),0)</f>
        <v>0</v>
      </c>
      <c r="F22" s="55">
        <f>IF(C22&lt;&gt;0,VLOOKUP(C22,General!$A$15:$C$514,3,FALSE),0)</f>
        <v>0</v>
      </c>
      <c r="G22" s="62"/>
      <c r="H22" s="29">
        <f t="shared" si="16"/>
        <v>0</v>
      </c>
      <c r="K22" s="153"/>
      <c r="L22" s="154">
        <v>27</v>
      </c>
      <c r="M22" s="154">
        <f>Q22</f>
        <v>0</v>
      </c>
      <c r="N22" s="155">
        <f t="shared" si="12"/>
        <v>0</v>
      </c>
      <c r="O22" s="131">
        <f t="shared" si="13"/>
        <v>0</v>
      </c>
      <c r="P22" s="133"/>
      <c r="Q22" s="134"/>
      <c r="R22" s="156">
        <f t="shared" si="9"/>
        <v>0</v>
      </c>
      <c r="S22" s="21"/>
      <c r="T22" s="130"/>
      <c r="U22" s="131">
        <f>Z22</f>
        <v>0</v>
      </c>
      <c r="V22" s="131">
        <v>1</v>
      </c>
      <c r="W22" s="132">
        <f>_xlfn.IFNA(IF(General!$I$19=1,VLOOKUP('Class 1'!V22,'Class 1'!L$122:N$132,3,FALSE),VLOOKUP('Class 1'!V22,'Class 1'!K$122:N$126,4,FALSE)),0)</f>
        <v>0</v>
      </c>
      <c r="X22" s="131">
        <f t="shared" si="10"/>
        <v>0</v>
      </c>
      <c r="Y22" s="133"/>
      <c r="Z22" s="134"/>
      <c r="AA22" s="135" t="str">
        <f t="shared" si="11"/>
        <v>LL</v>
      </c>
      <c r="AB22" s="85"/>
      <c r="AC22" s="21"/>
      <c r="AD22" s="47"/>
      <c r="AJ22" s="23">
        <v>17</v>
      </c>
      <c r="AK22" s="108">
        <v>5</v>
      </c>
      <c r="AL22" s="25">
        <f>_xlfn.IFNA(IF(General!$I$19&lt;&gt;1,VLOOKUP(AK22,$L$168:$N$175,3,FALSE),VLOOKUP(AK22,$L$147:$N$154,3,FALSE)),0)</f>
        <v>0</v>
      </c>
      <c r="AM22" s="26">
        <f t="shared" si="2"/>
        <v>0</v>
      </c>
      <c r="AN22" s="26">
        <f t="shared" si="3"/>
        <v>0</v>
      </c>
      <c r="AO22" s="27">
        <f t="shared" si="4"/>
        <v>0</v>
      </c>
    </row>
    <row r="23" spans="1:41" x14ac:dyDescent="0.35">
      <c r="A23" s="28">
        <v>18</v>
      </c>
      <c r="B23" s="51">
        <f>IF(General!$I$18=1,'Class 1'!D23,'Class 1'!C23)</f>
        <v>0</v>
      </c>
      <c r="C23" s="65"/>
      <c r="D23" s="56">
        <f>IF(General!$I$18=1,'Class 1'!A23,0)</f>
        <v>0</v>
      </c>
      <c r="E23" s="55">
        <f>IF(C23&lt;&gt;0,VLOOKUP(C23,General!$A$15:$C$514,2,FALSE),0)</f>
        <v>0</v>
      </c>
      <c r="F23" s="55">
        <f>IF(C23&lt;&gt;0,VLOOKUP(C23,General!$A$15:$C$514,3,FALSE),0)</f>
        <v>0</v>
      </c>
      <c r="G23" s="62"/>
      <c r="H23" s="29">
        <f t="shared" si="16"/>
        <v>0</v>
      </c>
      <c r="N23" s="21"/>
      <c r="O23" s="21"/>
      <c r="P23" s="21"/>
      <c r="Q23" s="21"/>
      <c r="R23" s="113"/>
      <c r="S23" s="21"/>
      <c r="T23" s="21"/>
      <c r="U23" s="21"/>
      <c r="V23" s="21"/>
      <c r="W23" s="21"/>
      <c r="X23" s="21"/>
      <c r="Y23" s="21"/>
      <c r="Z23" s="21"/>
      <c r="AA23" s="113"/>
      <c r="AB23" s="85"/>
      <c r="AC23" s="21"/>
      <c r="AJ23" s="23">
        <v>18</v>
      </c>
      <c r="AK23" s="108">
        <v>6</v>
      </c>
      <c r="AL23" s="25">
        <f>_xlfn.IFNA(IF(General!$I$19&lt;&gt;1,VLOOKUP(AK23,$L$168:$N$175,3,FALSE),VLOOKUP(AK23,$L$147:$N$154,3,FALSE)),0)</f>
        <v>0</v>
      </c>
      <c r="AM23" s="26">
        <f t="shared" si="2"/>
        <v>0</v>
      </c>
      <c r="AN23" s="26">
        <f t="shared" si="3"/>
        <v>0</v>
      </c>
      <c r="AO23" s="27">
        <f t="shared" si="4"/>
        <v>0</v>
      </c>
    </row>
    <row r="24" spans="1:41" x14ac:dyDescent="0.35">
      <c r="A24" s="28">
        <v>19</v>
      </c>
      <c r="B24" s="51">
        <f>IF(General!$I$18=1,'Class 1'!D24,'Class 1'!C24)</f>
        <v>0</v>
      </c>
      <c r="C24" s="65"/>
      <c r="D24" s="56">
        <f>IF(General!$I$18=1,'Class 1'!A24,0)</f>
        <v>0</v>
      </c>
      <c r="E24" s="55">
        <f>IF(C24&lt;&gt;0,VLOOKUP(C24,General!$A$15:$C$514,2,FALSE),0)</f>
        <v>0</v>
      </c>
      <c r="F24" s="55">
        <f>IF(C24&lt;&gt;0,VLOOKUP(C24,General!$A$15:$C$514,3,FALSE),0)</f>
        <v>0</v>
      </c>
      <c r="G24" s="62"/>
      <c r="H24" s="29">
        <f t="shared" si="16"/>
        <v>0</v>
      </c>
      <c r="N24" s="21"/>
      <c r="O24" s="9">
        <f>IF(General!$I$20=1,General!K7,0)</f>
        <v>0</v>
      </c>
      <c r="P24" s="9"/>
      <c r="Q24" s="21"/>
      <c r="R24" s="113"/>
      <c r="S24" s="21"/>
      <c r="T24" s="21"/>
      <c r="U24" s="21"/>
      <c r="V24" s="21"/>
      <c r="W24" s="21"/>
      <c r="X24" s="21"/>
      <c r="Y24" s="21"/>
      <c r="Z24" s="21"/>
      <c r="AA24" s="113"/>
      <c r="AB24" s="85"/>
      <c r="AC24" s="21"/>
      <c r="AD24" s="33"/>
      <c r="AE24" s="21" t="s">
        <v>10</v>
      </c>
      <c r="AF24" s="9">
        <f>IF(General!$I$20&gt;0,General!K14,0)</f>
        <v>0</v>
      </c>
      <c r="AG24" s="22"/>
      <c r="AH24" s="21"/>
      <c r="AJ24" s="23">
        <v>19</v>
      </c>
      <c r="AK24" s="108">
        <v>7</v>
      </c>
      <c r="AL24" s="25">
        <f>_xlfn.IFNA(IF(General!$I$19&lt;&gt;1,VLOOKUP(AK24,$L$168:$N$175,3,FALSE),VLOOKUP(AK24,$L$147:$N$154,3,FALSE)),0)</f>
        <v>0</v>
      </c>
      <c r="AM24" s="26">
        <f t="shared" si="2"/>
        <v>0</v>
      </c>
      <c r="AN24" s="26">
        <f t="shared" si="3"/>
        <v>0</v>
      </c>
      <c r="AO24" s="27">
        <f t="shared" si="4"/>
        <v>0</v>
      </c>
    </row>
    <row r="25" spans="1:41" x14ac:dyDescent="0.35">
      <c r="A25" s="28">
        <v>20</v>
      </c>
      <c r="B25" s="51">
        <f>IF(General!$I$18=1,'Class 1'!D25,'Class 1'!C25)</f>
        <v>0</v>
      </c>
      <c r="C25" s="65"/>
      <c r="D25" s="56">
        <f>IF(General!$I$18=1,'Class 1'!A25,0)</f>
        <v>0</v>
      </c>
      <c r="E25" s="55">
        <f>IF(C25&lt;&gt;0,VLOOKUP(C25,General!$A$15:$C$514,2,FALSE),0)</f>
        <v>0</v>
      </c>
      <c r="F25" s="55">
        <f>IF(C25&lt;&gt;0,VLOOKUP(C25,General!$A$15:$C$514,3,FALSE),0)</f>
        <v>0</v>
      </c>
      <c r="G25" s="62"/>
      <c r="H25" s="29">
        <f t="shared" si="16"/>
        <v>0</v>
      </c>
      <c r="K25" s="30"/>
      <c r="L25" s="30"/>
      <c r="M25" s="30"/>
      <c r="N25" s="12" t="s">
        <v>3</v>
      </c>
      <c r="O25" s="31" t="s">
        <v>4</v>
      </c>
      <c r="P25" s="32" t="s">
        <v>13</v>
      </c>
      <c r="Q25" s="11" t="s">
        <v>2</v>
      </c>
      <c r="R25" s="112" t="s">
        <v>57</v>
      </c>
      <c r="S25" s="21"/>
      <c r="T25" s="21"/>
      <c r="U25" s="21"/>
      <c r="V25" s="21"/>
      <c r="W25" s="21"/>
      <c r="X25" s="21"/>
      <c r="Y25" s="21"/>
      <c r="Z25" s="21"/>
      <c r="AA25" s="115"/>
      <c r="AB25" s="83"/>
      <c r="AC25" s="21"/>
      <c r="AD25" s="33"/>
      <c r="AE25" s="12" t="s">
        <v>3</v>
      </c>
      <c r="AF25" s="31" t="s">
        <v>4</v>
      </c>
      <c r="AG25" s="32" t="s">
        <v>13</v>
      </c>
      <c r="AH25" s="11" t="s">
        <v>2</v>
      </c>
      <c r="AJ25" s="23">
        <v>20</v>
      </c>
      <c r="AK25" s="108">
        <v>8</v>
      </c>
      <c r="AL25" s="25">
        <f>_xlfn.IFNA(IF(General!$I$19&lt;&gt;1,VLOOKUP(AK25,$L$168:$N$175,3,FALSE),VLOOKUP(AK25,$L$147:$N$154,3,FALSE)),0)</f>
        <v>0</v>
      </c>
      <c r="AM25" s="26">
        <f t="shared" si="2"/>
        <v>0</v>
      </c>
      <c r="AN25" s="26">
        <f t="shared" si="3"/>
        <v>0</v>
      </c>
      <c r="AO25" s="27">
        <f t="shared" si="4"/>
        <v>0</v>
      </c>
    </row>
    <row r="26" spans="1:41" x14ac:dyDescent="0.35">
      <c r="A26" s="28">
        <v>21</v>
      </c>
      <c r="B26" s="51">
        <f>IF(General!$I$18=1,'Class 1'!D26,'Class 1'!C26)</f>
        <v>0</v>
      </c>
      <c r="C26" s="65"/>
      <c r="D26" s="56">
        <f>IF(General!$I$18=1,'Class 1'!A26,0)</f>
        <v>0</v>
      </c>
      <c r="E26" s="55">
        <f>IF(C26&lt;&gt;0,VLOOKUP(C26,General!$A$15:$C$514,2,FALSE),0)</f>
        <v>0</v>
      </c>
      <c r="F26" s="55">
        <f>IF(C26&lt;&gt;0,VLOOKUP(C26,General!$A$15:$C$514,3,FALSE),0)</f>
        <v>0</v>
      </c>
      <c r="G26" s="62"/>
      <c r="H26" s="29">
        <f t="shared" si="16"/>
        <v>0</v>
      </c>
      <c r="K26" s="144"/>
      <c r="L26" s="145">
        <v>5</v>
      </c>
      <c r="M26" s="145">
        <f>Q26</f>
        <v>0</v>
      </c>
      <c r="N26" s="146">
        <f>VLOOKUP(L26,$A$6:$E$35,2,FALSE)</f>
        <v>0</v>
      </c>
      <c r="O26" s="117">
        <f>VLOOKUP(N26,$B$6:$E$35,4,FALSE)</f>
        <v>0</v>
      </c>
      <c r="P26" s="119"/>
      <c r="Q26" s="120"/>
      <c r="R26" s="147">
        <f t="shared" ref="R26:R31" si="17">_xlfn.IFNA(VLOOKUP(N26,N$122:R$132,5,FALSE),0)</f>
        <v>0</v>
      </c>
      <c r="S26" s="21"/>
      <c r="AA26" s="84"/>
      <c r="AB26" s="84"/>
      <c r="AC26" s="21">
        <v>1</v>
      </c>
      <c r="AD26" s="33">
        <f>AH26</f>
        <v>0</v>
      </c>
      <c r="AE26" s="136">
        <f>_xlfn.IFNA(VLOOKUP('Class 1'!AC26,'Class 1'!T$112:W$116,4,FALSE),0)</f>
        <v>0</v>
      </c>
      <c r="AF26" s="117">
        <f t="shared" ref="AF26:AF31" si="18">_xlfn.IFNA(VLOOKUP(AE26,B$6:E$35,4,FALSE),0)</f>
        <v>0</v>
      </c>
      <c r="AG26" s="119"/>
      <c r="AH26" s="137"/>
      <c r="AJ26" s="23">
        <v>21</v>
      </c>
      <c r="AK26" s="24">
        <v>1</v>
      </c>
      <c r="AL26" s="25">
        <f>_xlfn.IFNA(VLOOKUP(AK26,K$134:N$138,4,FALSE),0)</f>
        <v>0</v>
      </c>
      <c r="AM26" s="26">
        <f t="shared" si="2"/>
        <v>0</v>
      </c>
      <c r="AN26" s="26">
        <f t="shared" si="3"/>
        <v>0</v>
      </c>
      <c r="AO26" s="27">
        <f t="shared" si="4"/>
        <v>0</v>
      </c>
    </row>
    <row r="27" spans="1:41" x14ac:dyDescent="0.35">
      <c r="A27" s="28">
        <v>22</v>
      </c>
      <c r="B27" s="51">
        <f>IF(General!$I$18=1,'Class 1'!D27,'Class 1'!C27)</f>
        <v>0</v>
      </c>
      <c r="C27" s="65"/>
      <c r="D27" s="56">
        <f>IF(General!$I$18=1,'Class 1'!A27,0)</f>
        <v>0</v>
      </c>
      <c r="E27" s="55">
        <f>IF(C27&lt;&gt;0,VLOOKUP(C27,General!$A$15:$C$514,2,FALSE),0)</f>
        <v>0</v>
      </c>
      <c r="F27" s="55">
        <f>IF(C27&lt;&gt;0,VLOOKUP(C27,General!$A$15:$C$514,3,FALSE),0)</f>
        <v>0</v>
      </c>
      <c r="G27" s="62"/>
      <c r="H27" s="29">
        <f t="shared" si="16"/>
        <v>0</v>
      </c>
      <c r="K27" s="122"/>
      <c r="L27" s="148">
        <v>6</v>
      </c>
      <c r="M27" s="148">
        <f>Q27</f>
        <v>0</v>
      </c>
      <c r="N27" s="149">
        <f t="shared" ref="N27:N31" si="19">VLOOKUP(L27,$A$6:$E$35,2,FALSE)</f>
        <v>0</v>
      </c>
      <c r="O27" s="123">
        <f t="shared" ref="O27:O31" si="20">VLOOKUP(N27,$B$6:$E$35,4,FALSE)</f>
        <v>0</v>
      </c>
      <c r="P27" s="125"/>
      <c r="Q27" s="126"/>
      <c r="R27" s="150">
        <f t="shared" si="17"/>
        <v>0</v>
      </c>
      <c r="S27" s="21"/>
      <c r="AA27" s="84"/>
      <c r="AB27" s="84"/>
      <c r="AC27" s="21">
        <v>2</v>
      </c>
      <c r="AD27" s="33">
        <f t="shared" ref="AD27:AD31" si="21">AH27</f>
        <v>0</v>
      </c>
      <c r="AE27" s="138">
        <f>_xlfn.IFNA(VLOOKUP('Class 1'!AC27,'Class 1'!T$112:W$116,4,FALSE),0)</f>
        <v>0</v>
      </c>
      <c r="AF27" s="123">
        <f t="shared" si="18"/>
        <v>0</v>
      </c>
      <c r="AG27" s="125"/>
      <c r="AH27" s="139"/>
      <c r="AJ27" s="23">
        <v>22</v>
      </c>
      <c r="AK27" s="24">
        <v>2</v>
      </c>
      <c r="AL27" s="25">
        <f>_xlfn.IFNA(VLOOKUP(AK27,K$134:N$138,4,FALSE),0)</f>
        <v>0</v>
      </c>
      <c r="AM27" s="26">
        <f t="shared" si="2"/>
        <v>0</v>
      </c>
      <c r="AN27" s="26">
        <f t="shared" si="3"/>
        <v>0</v>
      </c>
      <c r="AO27" s="27">
        <f t="shared" si="4"/>
        <v>0</v>
      </c>
    </row>
    <row r="28" spans="1:41" x14ac:dyDescent="0.35">
      <c r="A28" s="28">
        <v>23</v>
      </c>
      <c r="B28" s="51">
        <f>IF(General!$I$18=1,'Class 1'!D28,'Class 1'!C28)</f>
        <v>0</v>
      </c>
      <c r="C28" s="65"/>
      <c r="D28" s="56">
        <f>IF(General!$I$18=1,'Class 1'!A28,0)</f>
        <v>0</v>
      </c>
      <c r="E28" s="55">
        <f>IF(C28&lt;&gt;0,VLOOKUP(C28,General!$A$15:$C$514,2,FALSE),0)</f>
        <v>0</v>
      </c>
      <c r="F28" s="55">
        <f>IF(C28&lt;&gt;0,VLOOKUP(C28,General!$A$15:$C$514,3,FALSE),0)</f>
        <v>0</v>
      </c>
      <c r="G28" s="62"/>
      <c r="H28" s="29">
        <f t="shared" si="16"/>
        <v>0</v>
      </c>
      <c r="K28" s="151" t="s">
        <v>43</v>
      </c>
      <c r="L28" s="148">
        <v>15</v>
      </c>
      <c r="M28" s="148">
        <f>Q28</f>
        <v>0</v>
      </c>
      <c r="N28" s="149">
        <f t="shared" si="19"/>
        <v>0</v>
      </c>
      <c r="O28" s="123">
        <f t="shared" si="20"/>
        <v>0</v>
      </c>
      <c r="P28" s="125"/>
      <c r="Q28" s="126"/>
      <c r="R28" s="150">
        <f t="shared" si="17"/>
        <v>0</v>
      </c>
      <c r="S28" s="21"/>
      <c r="AA28" s="84"/>
      <c r="AB28" s="84"/>
      <c r="AC28" s="21">
        <v>3</v>
      </c>
      <c r="AD28" s="33">
        <f t="shared" si="21"/>
        <v>0</v>
      </c>
      <c r="AE28" s="138">
        <f>_xlfn.IFNA(VLOOKUP('Class 1'!AC28,'Class 1'!T$112:W$116,4,FALSE),0)</f>
        <v>0</v>
      </c>
      <c r="AF28" s="123">
        <f t="shared" si="18"/>
        <v>0</v>
      </c>
      <c r="AG28" s="125"/>
      <c r="AH28" s="139"/>
      <c r="AJ28" s="23">
        <v>23</v>
      </c>
      <c r="AK28" s="24">
        <v>3</v>
      </c>
      <c r="AL28" s="25">
        <f>_xlfn.IFNA(VLOOKUP(AK28,K$134:N$138,4,FALSE),0)</f>
        <v>0</v>
      </c>
      <c r="AM28" s="26">
        <f t="shared" si="2"/>
        <v>0</v>
      </c>
      <c r="AN28" s="26">
        <f t="shared" si="3"/>
        <v>0</v>
      </c>
      <c r="AO28" s="27">
        <f t="shared" si="4"/>
        <v>0</v>
      </c>
    </row>
    <row r="29" spans="1:41" x14ac:dyDescent="0.35">
      <c r="A29" s="28">
        <v>24</v>
      </c>
      <c r="B29" s="51">
        <f>IF(General!$I$18=1,'Class 1'!D29,'Class 1'!C29)</f>
        <v>0</v>
      </c>
      <c r="C29" s="65"/>
      <c r="D29" s="56">
        <f>IF(General!$I$18=1,'Class 1'!A29,0)</f>
        <v>0</v>
      </c>
      <c r="E29" s="55">
        <f>IF(C29&lt;&gt;0,VLOOKUP(C29,General!$A$15:$C$514,2,FALSE),0)</f>
        <v>0</v>
      </c>
      <c r="F29" s="55">
        <f>IF(C29&lt;&gt;0,VLOOKUP(C29,General!$A$15:$C$514,3,FALSE),0)</f>
        <v>0</v>
      </c>
      <c r="G29" s="62"/>
      <c r="H29" s="29">
        <f t="shared" si="16"/>
        <v>0</v>
      </c>
      <c r="K29" s="152"/>
      <c r="L29" s="148">
        <v>16</v>
      </c>
      <c r="M29" s="148">
        <f t="shared" ref="M29:M30" si="22">Q29</f>
        <v>0</v>
      </c>
      <c r="N29" s="149">
        <f t="shared" si="19"/>
        <v>0</v>
      </c>
      <c r="O29" s="123">
        <f t="shared" si="20"/>
        <v>0</v>
      </c>
      <c r="P29" s="125"/>
      <c r="Q29" s="126"/>
      <c r="R29" s="150">
        <f t="shared" si="17"/>
        <v>0</v>
      </c>
      <c r="S29" s="21"/>
      <c r="AA29" s="84"/>
      <c r="AB29" s="84"/>
      <c r="AC29" s="21">
        <v>4</v>
      </c>
      <c r="AD29" s="33">
        <f t="shared" si="21"/>
        <v>0</v>
      </c>
      <c r="AE29" s="138">
        <f>_xlfn.IFNA(VLOOKUP('Class 1'!AC29,'Class 1'!T$112:W$116,4,FALSE),0)</f>
        <v>0</v>
      </c>
      <c r="AF29" s="123">
        <f t="shared" si="18"/>
        <v>0</v>
      </c>
      <c r="AG29" s="125"/>
      <c r="AH29" s="139"/>
      <c r="AJ29" s="23">
        <v>24</v>
      </c>
      <c r="AK29" s="24">
        <v>4</v>
      </c>
      <c r="AL29" s="25">
        <f>_xlfn.IFNA(VLOOKUP(AK29,K$134:N$138,4,FALSE),0)</f>
        <v>0</v>
      </c>
      <c r="AM29" s="26">
        <f t="shared" si="2"/>
        <v>0</v>
      </c>
      <c r="AN29" s="26">
        <f t="shared" si="3"/>
        <v>0</v>
      </c>
      <c r="AO29" s="27">
        <f t="shared" si="4"/>
        <v>0</v>
      </c>
    </row>
    <row r="30" spans="1:41" x14ac:dyDescent="0.35">
      <c r="A30" s="28">
        <v>25</v>
      </c>
      <c r="B30" s="51">
        <f>IF(General!$I$18=1,'Class 1'!D30,'Class 1'!C30)</f>
        <v>0</v>
      </c>
      <c r="C30" s="65"/>
      <c r="D30" s="56">
        <f>IF(General!$I$18=1,'Class 1'!A30,0)</f>
        <v>0</v>
      </c>
      <c r="E30" s="55">
        <f>IF(C30&lt;&gt;0,VLOOKUP(C30,General!$A$15:$C$514,2,FALSE),0)</f>
        <v>0</v>
      </c>
      <c r="F30" s="55">
        <f>IF(C30&lt;&gt;0,VLOOKUP(C30,General!$A$15:$C$514,3,FALSE),0)</f>
        <v>0</v>
      </c>
      <c r="G30" s="62"/>
      <c r="H30" s="29">
        <f t="shared" si="16"/>
        <v>0</v>
      </c>
      <c r="K30" s="152"/>
      <c r="L30" s="148">
        <v>25</v>
      </c>
      <c r="M30" s="148">
        <f t="shared" si="22"/>
        <v>0</v>
      </c>
      <c r="N30" s="149">
        <f t="shared" si="19"/>
        <v>0</v>
      </c>
      <c r="O30" s="123">
        <f t="shared" si="20"/>
        <v>0</v>
      </c>
      <c r="P30" s="125"/>
      <c r="Q30" s="126"/>
      <c r="R30" s="150">
        <f t="shared" si="17"/>
        <v>0</v>
      </c>
      <c r="S30" s="21"/>
      <c r="AA30" s="113"/>
      <c r="AB30" s="85"/>
      <c r="AC30" s="21">
        <v>1</v>
      </c>
      <c r="AD30" s="33">
        <f t="shared" si="21"/>
        <v>0</v>
      </c>
      <c r="AE30" s="138">
        <f>_xlfn.IFNA(IF(General!$I$19=1,VLOOKUP('Class 1'!AC30,'Class 1'!U$116:W$119,3,FALSE),VLOOKUP('Class 1'!AC30,'Class 1'!T$116:W$119,4,FALSE)),0)</f>
        <v>0</v>
      </c>
      <c r="AF30" s="123">
        <f t="shared" si="18"/>
        <v>0</v>
      </c>
      <c r="AG30" s="125"/>
      <c r="AH30" s="139"/>
      <c r="AJ30" s="23">
        <v>25</v>
      </c>
      <c r="AK30" s="24">
        <v>5</v>
      </c>
      <c r="AL30" s="25">
        <f>_xlfn.IFNA(VLOOKUP(AK30,K$134:N$138,4,FALSE),0)</f>
        <v>0</v>
      </c>
      <c r="AM30" s="26">
        <f t="shared" si="2"/>
        <v>0</v>
      </c>
      <c r="AN30" s="26">
        <f t="shared" si="3"/>
        <v>0</v>
      </c>
      <c r="AO30" s="27">
        <f t="shared" si="4"/>
        <v>0</v>
      </c>
    </row>
    <row r="31" spans="1:41" x14ac:dyDescent="0.35">
      <c r="A31" s="28">
        <v>26</v>
      </c>
      <c r="B31" s="51">
        <f>IF(General!$I$18=1,'Class 1'!D31,'Class 1'!C31)</f>
        <v>0</v>
      </c>
      <c r="C31" s="65"/>
      <c r="D31" s="56">
        <f>IF(General!$I$18=1,'Class 1'!A31,0)</f>
        <v>0</v>
      </c>
      <c r="E31" s="55">
        <f>IF(C31&lt;&gt;0,VLOOKUP(C31,General!$A$15:$C$514,2,FALSE),0)</f>
        <v>0</v>
      </c>
      <c r="F31" s="55">
        <f>IF(C31&lt;&gt;0,VLOOKUP(C31,General!$A$15:$C$514,3,FALSE),0)</f>
        <v>0</v>
      </c>
      <c r="G31" s="62"/>
      <c r="H31" s="29">
        <f t="shared" si="16"/>
        <v>0</v>
      </c>
      <c r="K31" s="153"/>
      <c r="L31" s="154">
        <v>26</v>
      </c>
      <c r="M31" s="154">
        <f>Q31</f>
        <v>0</v>
      </c>
      <c r="N31" s="155">
        <f t="shared" si="19"/>
        <v>0</v>
      </c>
      <c r="O31" s="131">
        <f t="shared" si="20"/>
        <v>0</v>
      </c>
      <c r="P31" s="133"/>
      <c r="Q31" s="134"/>
      <c r="R31" s="156">
        <f t="shared" si="17"/>
        <v>0</v>
      </c>
      <c r="S31" s="21"/>
      <c r="AC31" s="21">
        <v>2</v>
      </c>
      <c r="AD31" s="33">
        <f t="shared" si="21"/>
        <v>0</v>
      </c>
      <c r="AE31" s="140">
        <f>_xlfn.IFNA(IF(General!$I$19=1,VLOOKUP('Class 1'!AC31,'Class 1'!U$116:W$119,3,FALSE),VLOOKUP('Class 1'!AC31,'Class 1'!T$116:W$119,4,FALSE)),0)</f>
        <v>0</v>
      </c>
      <c r="AF31" s="131">
        <f t="shared" si="18"/>
        <v>0</v>
      </c>
      <c r="AG31" s="133"/>
      <c r="AH31" s="141"/>
      <c r="AJ31" s="23">
        <v>26</v>
      </c>
      <c r="AK31" s="24">
        <v>1</v>
      </c>
      <c r="AL31" s="25">
        <f>_xlfn.IFNA(VLOOKUP(AK31,K$139:N$143,4,FALSE),0)</f>
        <v>0</v>
      </c>
      <c r="AM31" s="26">
        <f t="shared" si="2"/>
        <v>0</v>
      </c>
      <c r="AN31" s="26">
        <f t="shared" si="3"/>
        <v>0</v>
      </c>
      <c r="AO31" s="27">
        <f t="shared" si="4"/>
        <v>0</v>
      </c>
    </row>
    <row r="32" spans="1:41" x14ac:dyDescent="0.35">
      <c r="A32" s="28">
        <v>27</v>
      </c>
      <c r="B32" s="51">
        <f>IF(General!$I$18=1,'Class 1'!D32,'Class 1'!C32)</f>
        <v>0</v>
      </c>
      <c r="C32" s="65"/>
      <c r="D32" s="56">
        <f>IF(General!$I$18=1,'Class 1'!A32,0)</f>
        <v>0</v>
      </c>
      <c r="E32" s="55">
        <f>IF(C32&lt;&gt;0,VLOOKUP(C32,General!$A$15:$C$514,2,FALSE),0)</f>
        <v>0</v>
      </c>
      <c r="F32" s="55">
        <f>IF(C32&lt;&gt;0,VLOOKUP(C32,General!$A$15:$C$514,3,FALSE),0)</f>
        <v>0</v>
      </c>
      <c r="G32" s="62"/>
      <c r="H32" s="29">
        <f t="shared" si="16"/>
        <v>0</v>
      </c>
      <c r="N32" s="21"/>
      <c r="O32" s="21"/>
      <c r="P32" s="21"/>
      <c r="Q32" s="21"/>
      <c r="R32" s="113"/>
      <c r="S32" s="21"/>
      <c r="AA32" s="113"/>
      <c r="AB32" s="85"/>
      <c r="AC32" s="21"/>
      <c r="AJ32" s="23">
        <v>27</v>
      </c>
      <c r="AK32" s="24">
        <v>2</v>
      </c>
      <c r="AL32" s="25">
        <f>_xlfn.IFNA(VLOOKUP(AK32,K$139:N$143,4,FALSE),0)</f>
        <v>0</v>
      </c>
      <c r="AM32" s="26">
        <f t="shared" si="2"/>
        <v>0</v>
      </c>
      <c r="AN32" s="26">
        <f t="shared" si="3"/>
        <v>0</v>
      </c>
      <c r="AO32" s="27">
        <f t="shared" si="4"/>
        <v>0</v>
      </c>
    </row>
    <row r="33" spans="1:41" x14ac:dyDescent="0.35">
      <c r="A33" s="28">
        <v>28</v>
      </c>
      <c r="B33" s="51">
        <f>IF(General!$I$18=1,'Class 1'!D33,'Class 1'!C33)</f>
        <v>0</v>
      </c>
      <c r="C33" s="65"/>
      <c r="D33" s="56">
        <f>IF(General!$I$18=1,'Class 1'!A33,0)</f>
        <v>0</v>
      </c>
      <c r="E33" s="55">
        <f>IF(C33&lt;&gt;0,VLOOKUP(C33,General!$A$15:$C$514,2,FALSE),0)</f>
        <v>0</v>
      </c>
      <c r="F33" s="55">
        <f>IF(C33&lt;&gt;0,VLOOKUP(C33,General!$A$15:$C$514,3,FALSE),0)</f>
        <v>0</v>
      </c>
      <c r="G33" s="62"/>
      <c r="H33" s="29">
        <f t="shared" si="16"/>
        <v>0</v>
      </c>
      <c r="N33" s="21"/>
      <c r="O33" s="9">
        <f>IF(General!$I$20=1,General!K8,0)</f>
        <v>0</v>
      </c>
      <c r="P33" s="9"/>
      <c r="Q33" s="21"/>
      <c r="R33" s="113"/>
      <c r="T33" s="21"/>
      <c r="U33" s="21"/>
      <c r="V33" s="21"/>
      <c r="W33" s="21"/>
      <c r="X33" s="9">
        <f>IF(General!$I$20=1,General!K12,0)</f>
        <v>0</v>
      </c>
      <c r="Y33" s="22"/>
      <c r="Z33" s="21"/>
      <c r="AD33" s="33"/>
      <c r="AE33" s="37"/>
      <c r="AF33" s="37"/>
      <c r="AG33" s="37"/>
      <c r="AH33" s="37"/>
      <c r="AJ33" s="23">
        <v>28</v>
      </c>
      <c r="AK33" s="24">
        <v>3</v>
      </c>
      <c r="AL33" s="25">
        <f>_xlfn.IFNA(VLOOKUP(AK33,K$139:N$143,4,FALSE),0)</f>
        <v>0</v>
      </c>
      <c r="AM33" s="26">
        <f t="shared" si="2"/>
        <v>0</v>
      </c>
      <c r="AN33" s="26">
        <f t="shared" si="3"/>
        <v>0</v>
      </c>
      <c r="AO33" s="27">
        <f t="shared" si="4"/>
        <v>0</v>
      </c>
    </row>
    <row r="34" spans="1:41" x14ac:dyDescent="0.35">
      <c r="A34" s="28">
        <v>29</v>
      </c>
      <c r="B34" s="51">
        <f>IF(General!$I$18=1,'Class 1'!D34,'Class 1'!C34)</f>
        <v>0</v>
      </c>
      <c r="C34" s="65"/>
      <c r="D34" s="56">
        <f>IF(General!$I$18=1,'Class 1'!A34,0)</f>
        <v>0</v>
      </c>
      <c r="E34" s="55">
        <f>IF(C34&lt;&gt;0,VLOOKUP(C34,General!$A$15:$C$514,2,FALSE),0)</f>
        <v>0</v>
      </c>
      <c r="F34" s="55">
        <f>IF(C34&lt;&gt;0,VLOOKUP(C34,General!$A$15:$C$514,3,FALSE),0)</f>
        <v>0</v>
      </c>
      <c r="G34" s="62"/>
      <c r="H34" s="29">
        <f t="shared" si="16"/>
        <v>0</v>
      </c>
      <c r="K34" s="30"/>
      <c r="L34" s="30"/>
      <c r="M34" s="30"/>
      <c r="N34" s="12" t="s">
        <v>3</v>
      </c>
      <c r="O34" s="31" t="s">
        <v>4</v>
      </c>
      <c r="P34" s="32" t="s">
        <v>13</v>
      </c>
      <c r="Q34" s="11" t="s">
        <v>2</v>
      </c>
      <c r="R34" s="112" t="s">
        <v>57</v>
      </c>
      <c r="T34" s="34"/>
      <c r="U34" s="34"/>
      <c r="V34" s="34"/>
      <c r="W34" s="12" t="s">
        <v>3</v>
      </c>
      <c r="X34" s="31" t="s">
        <v>4</v>
      </c>
      <c r="Y34" s="32" t="s">
        <v>13</v>
      </c>
      <c r="Z34" s="11" t="s">
        <v>2</v>
      </c>
      <c r="AA34" s="112" t="s">
        <v>57</v>
      </c>
      <c r="AD34" s="33"/>
      <c r="AE34" s="21"/>
      <c r="AF34" s="21"/>
      <c r="AG34" s="21"/>
      <c r="AH34" s="21"/>
      <c r="AJ34" s="23">
        <v>29</v>
      </c>
      <c r="AK34" s="24">
        <v>4</v>
      </c>
      <c r="AL34" s="25">
        <f>_xlfn.IFNA(VLOOKUP(AK34,K$139:N$143,4,FALSE),0)</f>
        <v>0</v>
      </c>
      <c r="AM34" s="26">
        <f t="shared" si="2"/>
        <v>0</v>
      </c>
      <c r="AN34" s="26">
        <f t="shared" si="3"/>
        <v>0</v>
      </c>
      <c r="AO34" s="27">
        <f t="shared" si="4"/>
        <v>0</v>
      </c>
    </row>
    <row r="35" spans="1:41" x14ac:dyDescent="0.35">
      <c r="A35" s="28">
        <v>30</v>
      </c>
      <c r="B35" s="51">
        <f>IF(General!$I$18=1,'Class 1'!D35,'Class 1'!C35)</f>
        <v>0</v>
      </c>
      <c r="C35" s="65"/>
      <c r="D35" s="56">
        <f>IF(General!$I$18=1,'Class 1'!A35,0)</f>
        <v>0</v>
      </c>
      <c r="E35" s="55">
        <f>IF(C35&lt;&gt;0,VLOOKUP(C35,General!$A$15:$C$514,2,FALSE),0)</f>
        <v>0</v>
      </c>
      <c r="F35" s="55">
        <f>IF(C35&lt;&gt;0,VLOOKUP(C35,General!$A$15:$C$514,3,FALSE),0)</f>
        <v>0</v>
      </c>
      <c r="G35" s="62"/>
      <c r="H35" s="29">
        <f t="shared" si="16"/>
        <v>0</v>
      </c>
      <c r="K35" s="144"/>
      <c r="L35" s="145">
        <v>2</v>
      </c>
      <c r="M35" s="145">
        <f>Q35</f>
        <v>0</v>
      </c>
      <c r="N35" s="146">
        <f>VLOOKUP(L35,$A$6:$E$35,2,FALSE)</f>
        <v>0</v>
      </c>
      <c r="O35" s="117">
        <f>VLOOKUP(N35,$B$6:$E$35,4,FALSE)</f>
        <v>0</v>
      </c>
      <c r="P35" s="119"/>
      <c r="Q35" s="120"/>
      <c r="R35" s="147">
        <f t="shared" ref="R35:R40" si="23">_xlfn.IFNA(VLOOKUP(N35,N$122:R$132,5,FALSE),0)</f>
        <v>0</v>
      </c>
      <c r="T35" s="116"/>
      <c r="U35" s="117">
        <f>Z35</f>
        <v>0</v>
      </c>
      <c r="V35" s="117">
        <v>1</v>
      </c>
      <c r="W35" s="118">
        <f>_xlfn.IFNA(VLOOKUP('Class 1'!V35,'Class 1'!K$117:N$121,4,FALSE),0)</f>
        <v>0</v>
      </c>
      <c r="X35" s="117">
        <f t="shared" ref="X35:X40" si="24">_xlfn.IFNA(VLOOKUP(W35,B$6:E$35,4,FALSE),0)</f>
        <v>0</v>
      </c>
      <c r="Y35" s="119"/>
      <c r="Z35" s="120"/>
      <c r="AA35" s="121" t="str">
        <f t="shared" ref="AA35:AA40" si="25">_xlfn.IFNA(VLOOKUP(W35,W$116:AA$119,5,FALSE),0)</f>
        <v>LL</v>
      </c>
      <c r="AD35" s="45"/>
      <c r="AJ35" s="23">
        <v>30</v>
      </c>
      <c r="AK35" s="24">
        <v>5</v>
      </c>
      <c r="AL35" s="25">
        <f>_xlfn.IFNA(VLOOKUP(AK35,K$139:N$143,4,FALSE),0)</f>
        <v>0</v>
      </c>
      <c r="AM35" s="26">
        <f t="shared" si="2"/>
        <v>0</v>
      </c>
      <c r="AN35" s="26">
        <f t="shared" si="3"/>
        <v>0</v>
      </c>
      <c r="AO35" s="27">
        <f t="shared" si="4"/>
        <v>0</v>
      </c>
    </row>
    <row r="36" spans="1:41" x14ac:dyDescent="0.35">
      <c r="A36" s="28">
        <v>31</v>
      </c>
      <c r="B36" s="51">
        <f>IF(General!$I$18=1,'Class 1'!D36,'Class 1'!C36)</f>
        <v>0</v>
      </c>
      <c r="C36" s="65"/>
      <c r="D36" s="56"/>
      <c r="E36" s="55">
        <f>IF(C36&lt;&gt;0,VLOOKUP(C36,General!$A$15:$C$514,2,FALSE),0)</f>
        <v>0</v>
      </c>
      <c r="F36" s="55">
        <f>IF(C36&lt;&gt;0,VLOOKUP(C36,General!$A$15:$C$514,3,FALSE),0)</f>
        <v>0</v>
      </c>
      <c r="G36" s="62"/>
      <c r="H36" s="29">
        <f t="shared" si="16"/>
        <v>0</v>
      </c>
      <c r="K36" s="122"/>
      <c r="L36" s="148">
        <v>9</v>
      </c>
      <c r="M36" s="148">
        <f>Q36</f>
        <v>0</v>
      </c>
      <c r="N36" s="149">
        <f t="shared" ref="N36:N40" si="26">VLOOKUP(L36,$A$6:$E$35,2,FALSE)</f>
        <v>0</v>
      </c>
      <c r="O36" s="123">
        <f t="shared" ref="O36:O40" si="27">VLOOKUP(N36,$B$6:$E$35,4,FALSE)</f>
        <v>0</v>
      </c>
      <c r="P36" s="125"/>
      <c r="Q36" s="126"/>
      <c r="R36" s="150">
        <f t="shared" si="23"/>
        <v>0</v>
      </c>
      <c r="T36" s="122"/>
      <c r="U36" s="123">
        <f>Z36</f>
        <v>0</v>
      </c>
      <c r="V36" s="123">
        <v>2</v>
      </c>
      <c r="W36" s="124">
        <f>_xlfn.IFNA(VLOOKUP('Class 1'!V36,'Class 1'!K$117:N$121,4,FALSE),0)</f>
        <v>0</v>
      </c>
      <c r="X36" s="123">
        <f t="shared" si="24"/>
        <v>0</v>
      </c>
      <c r="Y36" s="125"/>
      <c r="Z36" s="126"/>
      <c r="AA36" s="142" t="str">
        <f t="shared" si="25"/>
        <v>LL</v>
      </c>
      <c r="AD36" s="46"/>
      <c r="AJ36" s="23">
        <v>31</v>
      </c>
      <c r="AK36" s="24"/>
      <c r="AL36" s="25">
        <f t="shared" ref="AL36:AL99" si="28">IF(B36&gt;0,B36,0)</f>
        <v>0</v>
      </c>
      <c r="AM36" s="26">
        <f t="shared" ref="AM36:AO67" si="29">E36</f>
        <v>0</v>
      </c>
      <c r="AN36" s="26">
        <f t="shared" si="29"/>
        <v>0</v>
      </c>
      <c r="AO36" s="27">
        <f t="shared" si="29"/>
        <v>0</v>
      </c>
    </row>
    <row r="37" spans="1:41" x14ac:dyDescent="0.35">
      <c r="A37" s="28">
        <v>32</v>
      </c>
      <c r="B37" s="51">
        <f>IF(General!$I$18=1,'Class 1'!D37,'Class 1'!C37)</f>
        <v>0</v>
      </c>
      <c r="C37" s="65"/>
      <c r="D37" s="56"/>
      <c r="E37" s="55">
        <f>IF(C37&lt;&gt;0,VLOOKUP(C37,General!$A$15:$C$514,2,FALSE),0)</f>
        <v>0</v>
      </c>
      <c r="F37" s="55">
        <f>IF(C37&lt;&gt;0,VLOOKUP(C37,General!$A$15:$C$514,3,FALSE),0)</f>
        <v>0</v>
      </c>
      <c r="G37" s="62"/>
      <c r="H37" s="29">
        <f t="shared" si="16"/>
        <v>0</v>
      </c>
      <c r="K37" s="151" t="s">
        <v>44</v>
      </c>
      <c r="L37" s="148">
        <v>12</v>
      </c>
      <c r="M37" s="148">
        <f>Q37</f>
        <v>0</v>
      </c>
      <c r="N37" s="149">
        <f t="shared" si="26"/>
        <v>0</v>
      </c>
      <c r="O37" s="123">
        <f t="shared" si="27"/>
        <v>0</v>
      </c>
      <c r="P37" s="125"/>
      <c r="Q37" s="126"/>
      <c r="R37" s="150">
        <f t="shared" si="23"/>
        <v>0</v>
      </c>
      <c r="T37" s="128" t="s">
        <v>11</v>
      </c>
      <c r="U37" s="123">
        <f>Z37</f>
        <v>0</v>
      </c>
      <c r="V37" s="123">
        <v>3</v>
      </c>
      <c r="W37" s="124">
        <f>_xlfn.IFNA(VLOOKUP('Class 1'!V37,'Class 1'!K$117:N$121,4,FALSE),0)</f>
        <v>0</v>
      </c>
      <c r="X37" s="123">
        <f t="shared" si="24"/>
        <v>0</v>
      </c>
      <c r="Y37" s="125"/>
      <c r="Z37" s="126"/>
      <c r="AA37" s="142" t="str">
        <f t="shared" si="25"/>
        <v>LL</v>
      </c>
      <c r="AD37" s="46"/>
      <c r="AJ37" s="23">
        <v>32</v>
      </c>
      <c r="AK37" s="24"/>
      <c r="AL37" s="25">
        <f t="shared" si="28"/>
        <v>0</v>
      </c>
      <c r="AM37" s="26">
        <f t="shared" si="29"/>
        <v>0</v>
      </c>
      <c r="AN37" s="26">
        <f t="shared" si="29"/>
        <v>0</v>
      </c>
      <c r="AO37" s="27">
        <f t="shared" si="29"/>
        <v>0</v>
      </c>
    </row>
    <row r="38" spans="1:41" x14ac:dyDescent="0.35">
      <c r="A38" s="28">
        <v>33</v>
      </c>
      <c r="B38" s="51">
        <f>IF(General!$I$18=1,'Class 1'!D38,'Class 1'!C38)</f>
        <v>0</v>
      </c>
      <c r="C38" s="65"/>
      <c r="D38" s="56"/>
      <c r="E38" s="55">
        <f>IF(C38&lt;&gt;0,VLOOKUP(C38,General!$A$15:$C$514,2,FALSE),0)</f>
        <v>0</v>
      </c>
      <c r="F38" s="55">
        <f>IF(C38&lt;&gt;0,VLOOKUP(C38,General!$A$15:$C$514,3,FALSE),0)</f>
        <v>0</v>
      </c>
      <c r="G38" s="62"/>
      <c r="H38" s="29">
        <f t="shared" si="16"/>
        <v>0</v>
      </c>
      <c r="K38" s="152"/>
      <c r="L38" s="148">
        <v>19</v>
      </c>
      <c r="M38" s="148">
        <f t="shared" ref="M38:M39" si="30">Q38</f>
        <v>0</v>
      </c>
      <c r="N38" s="149">
        <f t="shared" si="26"/>
        <v>0</v>
      </c>
      <c r="O38" s="123">
        <f t="shared" si="27"/>
        <v>0</v>
      </c>
      <c r="P38" s="125"/>
      <c r="Q38" s="126"/>
      <c r="R38" s="150">
        <f t="shared" si="23"/>
        <v>0</v>
      </c>
      <c r="T38" s="129"/>
      <c r="U38" s="123">
        <f t="shared" ref="U38:U39" si="31">Z38</f>
        <v>0</v>
      </c>
      <c r="V38" s="123">
        <v>4</v>
      </c>
      <c r="W38" s="124">
        <f>_xlfn.IFNA(VLOOKUP('Class 1'!V38,'Class 1'!K$117:N$121,4,FALSE),0)</f>
        <v>0</v>
      </c>
      <c r="X38" s="123">
        <f t="shared" si="24"/>
        <v>0</v>
      </c>
      <c r="Y38" s="125"/>
      <c r="Z38" s="126"/>
      <c r="AA38" s="142" t="str">
        <f t="shared" si="25"/>
        <v>LL</v>
      </c>
      <c r="AD38" s="46"/>
      <c r="AJ38" s="23">
        <v>33</v>
      </c>
      <c r="AK38" s="24"/>
      <c r="AL38" s="25">
        <f t="shared" si="28"/>
        <v>0</v>
      </c>
      <c r="AM38" s="26">
        <f t="shared" si="29"/>
        <v>0</v>
      </c>
      <c r="AN38" s="26">
        <f t="shared" si="29"/>
        <v>0</v>
      </c>
      <c r="AO38" s="27">
        <f t="shared" si="29"/>
        <v>0</v>
      </c>
    </row>
    <row r="39" spans="1:41" x14ac:dyDescent="0.35">
      <c r="A39" s="28">
        <v>34</v>
      </c>
      <c r="B39" s="51">
        <f>IF(General!$I$18=1,'Class 1'!D39,'Class 1'!C39)</f>
        <v>0</v>
      </c>
      <c r="C39" s="65"/>
      <c r="D39" s="56"/>
      <c r="E39" s="55">
        <f>IF(C39&lt;&gt;0,VLOOKUP(C39,General!$A$15:$C$514,2,FALSE),0)</f>
        <v>0</v>
      </c>
      <c r="F39" s="55">
        <f>IF(C39&lt;&gt;0,VLOOKUP(C39,General!$A$15:$C$514,3,FALSE),0)</f>
        <v>0</v>
      </c>
      <c r="G39" s="62"/>
      <c r="H39" s="29">
        <f t="shared" si="16"/>
        <v>0</v>
      </c>
      <c r="K39" s="152"/>
      <c r="L39" s="148">
        <v>22</v>
      </c>
      <c r="M39" s="148">
        <f t="shared" si="30"/>
        <v>0</v>
      </c>
      <c r="N39" s="149">
        <f t="shared" si="26"/>
        <v>0</v>
      </c>
      <c r="O39" s="123">
        <f t="shared" si="27"/>
        <v>0</v>
      </c>
      <c r="P39" s="125"/>
      <c r="Q39" s="126"/>
      <c r="R39" s="150">
        <f t="shared" si="23"/>
        <v>0</v>
      </c>
      <c r="T39" s="129"/>
      <c r="U39" s="123">
        <f t="shared" si="31"/>
        <v>0</v>
      </c>
      <c r="V39" s="123">
        <v>5</v>
      </c>
      <c r="W39" s="124">
        <f>_xlfn.IFNA(VLOOKUP('Class 1'!V39,'Class 1'!K$117:N$121,4,FALSE),0)</f>
        <v>0</v>
      </c>
      <c r="X39" s="123">
        <f t="shared" si="24"/>
        <v>0</v>
      </c>
      <c r="Y39" s="125"/>
      <c r="Z39" s="126"/>
      <c r="AA39" s="142" t="str">
        <f t="shared" si="25"/>
        <v>LL</v>
      </c>
      <c r="AD39" s="46"/>
      <c r="AJ39" s="23">
        <v>34</v>
      </c>
      <c r="AK39" s="24"/>
      <c r="AL39" s="25">
        <f t="shared" si="28"/>
        <v>0</v>
      </c>
      <c r="AM39" s="26">
        <f t="shared" si="29"/>
        <v>0</v>
      </c>
      <c r="AN39" s="26">
        <f t="shared" si="29"/>
        <v>0</v>
      </c>
      <c r="AO39" s="27">
        <f t="shared" si="29"/>
        <v>0</v>
      </c>
    </row>
    <row r="40" spans="1:41" x14ac:dyDescent="0.35">
      <c r="A40" s="28">
        <v>35</v>
      </c>
      <c r="B40" s="51">
        <f>IF(General!$I$18=1,'Class 1'!D40,'Class 1'!C40)</f>
        <v>0</v>
      </c>
      <c r="C40" s="65"/>
      <c r="D40" s="56"/>
      <c r="E40" s="55">
        <f>IF(C40&lt;&gt;0,VLOOKUP(C40,General!$A$15:$C$514,2,FALSE),0)</f>
        <v>0</v>
      </c>
      <c r="F40" s="55">
        <f>IF(C40&lt;&gt;0,VLOOKUP(C40,General!$A$15:$C$514,3,FALSE),0)</f>
        <v>0</v>
      </c>
      <c r="G40" s="62"/>
      <c r="H40" s="29">
        <f t="shared" si="16"/>
        <v>0</v>
      </c>
      <c r="K40" s="153"/>
      <c r="L40" s="154">
        <v>29</v>
      </c>
      <c r="M40" s="154">
        <f>Q40</f>
        <v>0</v>
      </c>
      <c r="N40" s="155">
        <f t="shared" si="26"/>
        <v>0</v>
      </c>
      <c r="O40" s="131">
        <f t="shared" si="27"/>
        <v>0</v>
      </c>
      <c r="P40" s="133"/>
      <c r="Q40" s="134"/>
      <c r="R40" s="156">
        <f t="shared" si="23"/>
        <v>0</v>
      </c>
      <c r="T40" s="130"/>
      <c r="U40" s="131">
        <f>Z40</f>
        <v>0</v>
      </c>
      <c r="V40" s="131">
        <v>2</v>
      </c>
      <c r="W40" s="132">
        <f>_xlfn.IFNA(IF(General!$I$19=1,VLOOKUP('Class 1'!V40,'Class 1'!L$122:N$132,3,FALSE),VLOOKUP('Class 1'!V40,'Class 1'!K$122:N$126,4,FALSE)),0)</f>
        <v>0</v>
      </c>
      <c r="X40" s="131">
        <f t="shared" si="24"/>
        <v>0</v>
      </c>
      <c r="Y40" s="133"/>
      <c r="Z40" s="134"/>
      <c r="AA40" s="143" t="str">
        <f t="shared" si="25"/>
        <v>LL</v>
      </c>
      <c r="AD40" s="47"/>
      <c r="AJ40" s="23">
        <v>35</v>
      </c>
      <c r="AK40" s="24"/>
      <c r="AL40" s="25">
        <f t="shared" si="28"/>
        <v>0</v>
      </c>
      <c r="AM40" s="26">
        <f t="shared" si="29"/>
        <v>0</v>
      </c>
      <c r="AN40" s="26">
        <f t="shared" si="29"/>
        <v>0</v>
      </c>
      <c r="AO40" s="27">
        <f t="shared" si="29"/>
        <v>0</v>
      </c>
    </row>
    <row r="41" spans="1:41" x14ac:dyDescent="0.35">
      <c r="A41" s="28">
        <v>36</v>
      </c>
      <c r="B41" s="51">
        <f>IF(General!$I$18=1,'Class 1'!D41,'Class 1'!C41)</f>
        <v>0</v>
      </c>
      <c r="C41" s="65"/>
      <c r="D41" s="56"/>
      <c r="E41" s="55">
        <f>IF(C41&lt;&gt;0,VLOOKUP(C41,General!$A$15:$C$514,2,FALSE),0)</f>
        <v>0</v>
      </c>
      <c r="F41" s="55">
        <f>IF(C41&lt;&gt;0,VLOOKUP(C41,General!$A$15:$C$514,3,FALSE),0)</f>
        <v>0</v>
      </c>
      <c r="G41" s="62"/>
      <c r="H41" s="29">
        <f t="shared" si="16"/>
        <v>0</v>
      </c>
      <c r="AJ41" s="23">
        <v>36</v>
      </c>
      <c r="AK41" s="24"/>
      <c r="AL41" s="25">
        <f t="shared" si="28"/>
        <v>0</v>
      </c>
      <c r="AM41" s="26">
        <f t="shared" si="29"/>
        <v>0</v>
      </c>
      <c r="AN41" s="26">
        <f t="shared" si="29"/>
        <v>0</v>
      </c>
      <c r="AO41" s="27">
        <f t="shared" si="29"/>
        <v>0</v>
      </c>
    </row>
    <row r="42" spans="1:41" x14ac:dyDescent="0.35">
      <c r="A42" s="28">
        <v>37</v>
      </c>
      <c r="B42" s="51">
        <f>IF(General!$I$18=1,'Class 1'!D42,'Class 1'!C42)</f>
        <v>0</v>
      </c>
      <c r="C42" s="65"/>
      <c r="D42" s="56"/>
      <c r="E42" s="55">
        <f>IF(C42&lt;&gt;0,VLOOKUP(C42,General!$A$15:$C$514,2,FALSE),0)</f>
        <v>0</v>
      </c>
      <c r="F42" s="55">
        <f>IF(C42&lt;&gt;0,VLOOKUP(C42,General!$A$15:$C$514,3,FALSE),0)</f>
        <v>0</v>
      </c>
      <c r="G42" s="62"/>
      <c r="H42" s="29">
        <f t="shared" si="16"/>
        <v>0</v>
      </c>
      <c r="N42" s="21"/>
      <c r="O42" s="9">
        <f>IF(General!$I$20=1,General!K9,0)</f>
        <v>0</v>
      </c>
      <c r="P42" s="9"/>
      <c r="Q42" s="21"/>
      <c r="R42" s="113"/>
      <c r="AJ42" s="23">
        <v>37</v>
      </c>
      <c r="AK42" s="24"/>
      <c r="AL42" s="25">
        <f t="shared" si="28"/>
        <v>0</v>
      </c>
      <c r="AM42" s="26">
        <f t="shared" si="29"/>
        <v>0</v>
      </c>
      <c r="AN42" s="26">
        <f t="shared" si="29"/>
        <v>0</v>
      </c>
      <c r="AO42" s="27">
        <f t="shared" si="29"/>
        <v>0</v>
      </c>
    </row>
    <row r="43" spans="1:41" x14ac:dyDescent="0.35">
      <c r="A43" s="28">
        <v>38</v>
      </c>
      <c r="B43" s="51">
        <f>IF(General!$I$18=1,'Class 1'!D43,'Class 1'!C43)</f>
        <v>0</v>
      </c>
      <c r="C43" s="65"/>
      <c r="D43" s="56"/>
      <c r="E43" s="55">
        <f>IF(C43&lt;&gt;0,VLOOKUP(C43,General!$A$15:$C$514,2,FALSE),0)</f>
        <v>0</v>
      </c>
      <c r="F43" s="55">
        <f>IF(C43&lt;&gt;0,VLOOKUP(C43,General!$A$15:$C$514,3,FALSE),0)</f>
        <v>0</v>
      </c>
      <c r="G43" s="62"/>
      <c r="H43" s="29">
        <f t="shared" si="16"/>
        <v>0</v>
      </c>
      <c r="K43" s="30"/>
      <c r="L43" s="30"/>
      <c r="M43" s="30"/>
      <c r="N43" s="12" t="s">
        <v>3</v>
      </c>
      <c r="O43" s="31" t="s">
        <v>4</v>
      </c>
      <c r="P43" s="32" t="s">
        <v>13</v>
      </c>
      <c r="Q43" s="11" t="s">
        <v>2</v>
      </c>
      <c r="R43" s="112" t="s">
        <v>57</v>
      </c>
      <c r="AJ43" s="23">
        <v>38</v>
      </c>
      <c r="AK43" s="24"/>
      <c r="AL43" s="25">
        <f t="shared" si="28"/>
        <v>0</v>
      </c>
      <c r="AM43" s="26">
        <f t="shared" si="29"/>
        <v>0</v>
      </c>
      <c r="AN43" s="26">
        <f t="shared" si="29"/>
        <v>0</v>
      </c>
      <c r="AO43" s="27">
        <f t="shared" si="29"/>
        <v>0</v>
      </c>
    </row>
    <row r="44" spans="1:41" x14ac:dyDescent="0.35">
      <c r="A44" s="28">
        <v>39</v>
      </c>
      <c r="B44" s="51">
        <f>IF(General!$I$18=1,'Class 1'!D44,'Class 1'!C44)</f>
        <v>0</v>
      </c>
      <c r="C44" s="65"/>
      <c r="D44" s="56"/>
      <c r="E44" s="55">
        <f>IF(C44&lt;&gt;0,VLOOKUP(C44,General!$A$15:$C$514,2,FALSE),0)</f>
        <v>0</v>
      </c>
      <c r="F44" s="55">
        <f>IF(C44&lt;&gt;0,VLOOKUP(C44,General!$A$15:$C$514,3,FALSE),0)</f>
        <v>0</v>
      </c>
      <c r="G44" s="62"/>
      <c r="H44" s="29">
        <f t="shared" si="16"/>
        <v>0</v>
      </c>
      <c r="K44" s="144"/>
      <c r="L44" s="145">
        <v>3</v>
      </c>
      <c r="M44" s="145">
        <f>Q44</f>
        <v>0</v>
      </c>
      <c r="N44" s="146">
        <f>VLOOKUP(L44,$A$6:$E$35,2,FALSE)</f>
        <v>0</v>
      </c>
      <c r="O44" s="117">
        <f>VLOOKUP(N44,$B$6:$E$35,4,FALSE)</f>
        <v>0</v>
      </c>
      <c r="P44" s="119"/>
      <c r="Q44" s="120"/>
      <c r="R44" s="147">
        <f t="shared" ref="R44:R49" si="32">_xlfn.IFNA(VLOOKUP(N44,N$122:R$132,5,FALSE),0)</f>
        <v>0</v>
      </c>
      <c r="AJ44" s="23">
        <v>39</v>
      </c>
      <c r="AK44" s="24"/>
      <c r="AL44" s="25">
        <f t="shared" si="28"/>
        <v>0</v>
      </c>
      <c r="AM44" s="26">
        <f t="shared" si="29"/>
        <v>0</v>
      </c>
      <c r="AN44" s="26">
        <f t="shared" si="29"/>
        <v>0</v>
      </c>
      <c r="AO44" s="27">
        <f t="shared" si="29"/>
        <v>0</v>
      </c>
    </row>
    <row r="45" spans="1:41" x14ac:dyDescent="0.35">
      <c r="A45" s="28">
        <v>40</v>
      </c>
      <c r="B45" s="51">
        <f>IF(General!$I$18=1,'Class 1'!D45,'Class 1'!C45)</f>
        <v>0</v>
      </c>
      <c r="C45" s="65"/>
      <c r="D45" s="56"/>
      <c r="E45" s="55">
        <f>IF(C45&lt;&gt;0,VLOOKUP(C45,General!$A$15:$C$514,2,FALSE),0)</f>
        <v>0</v>
      </c>
      <c r="F45" s="55">
        <f>IF(C45&lt;&gt;0,VLOOKUP(C45,General!$A$15:$C$514,3,FALSE),0)</f>
        <v>0</v>
      </c>
      <c r="G45" s="62"/>
      <c r="H45" s="29">
        <f t="shared" si="16"/>
        <v>0</v>
      </c>
      <c r="K45" s="122"/>
      <c r="L45" s="148">
        <v>8</v>
      </c>
      <c r="M45" s="148">
        <f>Q45</f>
        <v>0</v>
      </c>
      <c r="N45" s="149">
        <f t="shared" ref="N45:N49" si="33">VLOOKUP(L45,$A$6:$E$35,2,FALSE)</f>
        <v>0</v>
      </c>
      <c r="O45" s="123">
        <f t="shared" ref="O45:O49" si="34">VLOOKUP(N45,$B$6:$E$35,4,FALSE)</f>
        <v>0</v>
      </c>
      <c r="P45" s="125"/>
      <c r="Q45" s="126"/>
      <c r="R45" s="150">
        <f t="shared" si="32"/>
        <v>0</v>
      </c>
      <c r="AJ45" s="23">
        <v>40</v>
      </c>
      <c r="AK45" s="24"/>
      <c r="AL45" s="25">
        <f t="shared" si="28"/>
        <v>0</v>
      </c>
      <c r="AM45" s="26">
        <f t="shared" si="29"/>
        <v>0</v>
      </c>
      <c r="AN45" s="26">
        <f t="shared" si="29"/>
        <v>0</v>
      </c>
      <c r="AO45" s="27">
        <f t="shared" si="29"/>
        <v>0</v>
      </c>
    </row>
    <row r="46" spans="1:41" x14ac:dyDescent="0.35">
      <c r="A46" s="28">
        <v>41</v>
      </c>
      <c r="B46" s="51">
        <f>IF(General!$I$18=1,'Class 1'!D46,'Class 1'!C46)</f>
        <v>0</v>
      </c>
      <c r="C46" s="65"/>
      <c r="D46" s="56"/>
      <c r="E46" s="55">
        <f>IF(C46&lt;&gt;0,VLOOKUP(C46,General!$A$15:$C$514,2,FALSE),0)</f>
        <v>0</v>
      </c>
      <c r="F46" s="55">
        <f>IF(C46&lt;&gt;0,VLOOKUP(C46,General!$A$15:$C$514,3,FALSE),0)</f>
        <v>0</v>
      </c>
      <c r="G46" s="62"/>
      <c r="H46" s="29">
        <f t="shared" si="16"/>
        <v>0</v>
      </c>
      <c r="K46" s="151" t="s">
        <v>45</v>
      </c>
      <c r="L46" s="148">
        <v>13</v>
      </c>
      <c r="M46" s="148">
        <f>Q46</f>
        <v>0</v>
      </c>
      <c r="N46" s="149">
        <f t="shared" si="33"/>
        <v>0</v>
      </c>
      <c r="O46" s="123">
        <f t="shared" si="34"/>
        <v>0</v>
      </c>
      <c r="P46" s="125"/>
      <c r="Q46" s="126"/>
      <c r="R46" s="150">
        <f t="shared" si="32"/>
        <v>0</v>
      </c>
      <c r="AJ46" s="23">
        <v>41</v>
      </c>
      <c r="AK46" s="24"/>
      <c r="AL46" s="25">
        <f t="shared" si="28"/>
        <v>0</v>
      </c>
      <c r="AM46" s="26">
        <f t="shared" si="29"/>
        <v>0</v>
      </c>
      <c r="AN46" s="26">
        <f t="shared" si="29"/>
        <v>0</v>
      </c>
      <c r="AO46" s="27">
        <f t="shared" si="29"/>
        <v>0</v>
      </c>
    </row>
    <row r="47" spans="1:41" x14ac:dyDescent="0.35">
      <c r="A47" s="28">
        <v>42</v>
      </c>
      <c r="B47" s="51">
        <f>IF(General!$I$18=1,'Class 1'!D47,'Class 1'!C47)</f>
        <v>0</v>
      </c>
      <c r="C47" s="65"/>
      <c r="D47" s="56"/>
      <c r="E47" s="55">
        <f>IF(C47&lt;&gt;0,VLOOKUP(C47,General!$A$15:$C$514,2,FALSE),0)</f>
        <v>0</v>
      </c>
      <c r="F47" s="55">
        <f>IF(C47&lt;&gt;0,VLOOKUP(C47,General!$A$15:$C$514,3,FALSE),0)</f>
        <v>0</v>
      </c>
      <c r="G47" s="62"/>
      <c r="H47" s="29">
        <f t="shared" si="16"/>
        <v>0</v>
      </c>
      <c r="K47" s="152"/>
      <c r="L47" s="148">
        <v>18</v>
      </c>
      <c r="M47" s="148">
        <f t="shared" ref="M47:M48" si="35">Q47</f>
        <v>0</v>
      </c>
      <c r="N47" s="149">
        <f t="shared" si="33"/>
        <v>0</v>
      </c>
      <c r="O47" s="123">
        <f t="shared" si="34"/>
        <v>0</v>
      </c>
      <c r="P47" s="125"/>
      <c r="Q47" s="126"/>
      <c r="R47" s="150">
        <f t="shared" si="32"/>
        <v>0</v>
      </c>
      <c r="AJ47" s="23">
        <v>42</v>
      </c>
      <c r="AK47" s="24"/>
      <c r="AL47" s="25">
        <f t="shared" si="28"/>
        <v>0</v>
      </c>
      <c r="AM47" s="26">
        <f t="shared" si="29"/>
        <v>0</v>
      </c>
      <c r="AN47" s="26">
        <f t="shared" si="29"/>
        <v>0</v>
      </c>
      <c r="AO47" s="27">
        <f t="shared" si="29"/>
        <v>0</v>
      </c>
    </row>
    <row r="48" spans="1:41" x14ac:dyDescent="0.35">
      <c r="A48" s="28">
        <v>43</v>
      </c>
      <c r="B48" s="51">
        <f>IF(General!$I$18=1,'Class 1'!D48,'Class 1'!C48)</f>
        <v>0</v>
      </c>
      <c r="C48" s="65"/>
      <c r="D48" s="56"/>
      <c r="E48" s="55">
        <f>IF(C48&lt;&gt;0,VLOOKUP(C48,General!$A$15:$C$514,2,FALSE),0)</f>
        <v>0</v>
      </c>
      <c r="F48" s="55">
        <f>IF(C48&lt;&gt;0,VLOOKUP(C48,General!$A$15:$C$514,3,FALSE),0)</f>
        <v>0</v>
      </c>
      <c r="G48" s="62"/>
      <c r="H48" s="29">
        <f t="shared" si="16"/>
        <v>0</v>
      </c>
      <c r="K48" s="152"/>
      <c r="L48" s="148">
        <v>23</v>
      </c>
      <c r="M48" s="148">
        <f t="shared" si="35"/>
        <v>0</v>
      </c>
      <c r="N48" s="149">
        <f t="shared" si="33"/>
        <v>0</v>
      </c>
      <c r="O48" s="123">
        <f t="shared" si="34"/>
        <v>0</v>
      </c>
      <c r="P48" s="125"/>
      <c r="Q48" s="126"/>
      <c r="R48" s="150">
        <f t="shared" si="32"/>
        <v>0</v>
      </c>
      <c r="AJ48" s="23">
        <v>43</v>
      </c>
      <c r="AK48" s="24"/>
      <c r="AL48" s="25">
        <f t="shared" si="28"/>
        <v>0</v>
      </c>
      <c r="AM48" s="26">
        <f t="shared" si="29"/>
        <v>0</v>
      </c>
      <c r="AN48" s="26">
        <f t="shared" si="29"/>
        <v>0</v>
      </c>
      <c r="AO48" s="27">
        <f t="shared" si="29"/>
        <v>0</v>
      </c>
    </row>
    <row r="49" spans="1:41" x14ac:dyDescent="0.35">
      <c r="A49" s="28">
        <v>44</v>
      </c>
      <c r="B49" s="51">
        <f>IF(General!$I$18=1,'Class 1'!D49,'Class 1'!C49)</f>
        <v>0</v>
      </c>
      <c r="C49" s="65"/>
      <c r="D49" s="56"/>
      <c r="E49" s="55">
        <f>IF(C49&lt;&gt;0,VLOOKUP(C49,General!$A$15:$C$514,2,FALSE),0)</f>
        <v>0</v>
      </c>
      <c r="F49" s="55">
        <f>IF(C49&lt;&gt;0,VLOOKUP(C49,General!$A$15:$C$514,3,FALSE),0)</f>
        <v>0</v>
      </c>
      <c r="G49" s="62"/>
      <c r="H49" s="29">
        <f t="shared" si="16"/>
        <v>0</v>
      </c>
      <c r="K49" s="153"/>
      <c r="L49" s="154">
        <v>28</v>
      </c>
      <c r="M49" s="154">
        <f>Q49</f>
        <v>0</v>
      </c>
      <c r="N49" s="155">
        <f t="shared" si="33"/>
        <v>0</v>
      </c>
      <c r="O49" s="131">
        <f t="shared" si="34"/>
        <v>0</v>
      </c>
      <c r="P49" s="133"/>
      <c r="Q49" s="134"/>
      <c r="R49" s="156">
        <f t="shared" si="32"/>
        <v>0</v>
      </c>
      <c r="AJ49" s="23">
        <v>44</v>
      </c>
      <c r="AK49" s="24"/>
      <c r="AL49" s="25">
        <f t="shared" si="28"/>
        <v>0</v>
      </c>
      <c r="AM49" s="26">
        <f t="shared" si="29"/>
        <v>0</v>
      </c>
      <c r="AN49" s="26">
        <f t="shared" si="29"/>
        <v>0</v>
      </c>
      <c r="AO49" s="27">
        <f t="shared" si="29"/>
        <v>0</v>
      </c>
    </row>
    <row r="50" spans="1:41" x14ac:dyDescent="0.35">
      <c r="A50" s="28">
        <v>45</v>
      </c>
      <c r="B50" s="51">
        <f>IF(General!$I$18=1,'Class 1'!D50,'Class 1'!C50)</f>
        <v>0</v>
      </c>
      <c r="C50" s="65"/>
      <c r="D50" s="56"/>
      <c r="E50" s="55">
        <f>IF(C50&lt;&gt;0,VLOOKUP(C50,General!$A$15:$C$514,2,FALSE),0)</f>
        <v>0</v>
      </c>
      <c r="F50" s="55">
        <f>IF(C50&lt;&gt;0,VLOOKUP(C50,General!$A$15:$C$514,3,FALSE),0)</f>
        <v>0</v>
      </c>
      <c r="G50" s="62"/>
      <c r="H50" s="29">
        <f t="shared" si="16"/>
        <v>0</v>
      </c>
      <c r="AJ50" s="23">
        <v>45</v>
      </c>
      <c r="AK50" s="24"/>
      <c r="AL50" s="25">
        <f t="shared" si="28"/>
        <v>0</v>
      </c>
      <c r="AM50" s="26">
        <f t="shared" si="29"/>
        <v>0</v>
      </c>
      <c r="AN50" s="26">
        <f t="shared" si="29"/>
        <v>0</v>
      </c>
      <c r="AO50" s="27">
        <f t="shared" si="29"/>
        <v>0</v>
      </c>
    </row>
    <row r="51" spans="1:41" x14ac:dyDescent="0.35">
      <c r="A51" s="28">
        <v>46</v>
      </c>
      <c r="B51" s="51">
        <f>IF(General!$I$18=1,'Class 1'!D51,'Class 1'!C51)</f>
        <v>0</v>
      </c>
      <c r="C51" s="65"/>
      <c r="D51" s="56"/>
      <c r="E51" s="55">
        <f>IF(C51&lt;&gt;0,VLOOKUP(C51,General!$A$15:$C$514,2,FALSE),0)</f>
        <v>0</v>
      </c>
      <c r="F51" s="55">
        <f>IF(C51&lt;&gt;0,VLOOKUP(C51,General!$A$15:$C$514,3,FALSE),0)</f>
        <v>0</v>
      </c>
      <c r="G51" s="62"/>
      <c r="H51" s="29">
        <f t="shared" si="16"/>
        <v>0</v>
      </c>
      <c r="AJ51" s="23">
        <v>46</v>
      </c>
      <c r="AK51" s="24"/>
      <c r="AL51" s="25">
        <f t="shared" si="28"/>
        <v>0</v>
      </c>
      <c r="AM51" s="26">
        <f t="shared" si="29"/>
        <v>0</v>
      </c>
      <c r="AN51" s="26">
        <f t="shared" si="29"/>
        <v>0</v>
      </c>
      <c r="AO51" s="27">
        <f t="shared" si="29"/>
        <v>0</v>
      </c>
    </row>
    <row r="52" spans="1:41" x14ac:dyDescent="0.35">
      <c r="A52" s="28">
        <v>47</v>
      </c>
      <c r="B52" s="51">
        <f>IF(General!$I$18=1,'Class 1'!D52,'Class 1'!C52)</f>
        <v>0</v>
      </c>
      <c r="C52" s="65"/>
      <c r="D52" s="56"/>
      <c r="E52" s="55">
        <f>IF(C52&lt;&gt;0,VLOOKUP(C52,General!$A$15:$C$514,2,FALSE),0)</f>
        <v>0</v>
      </c>
      <c r="F52" s="55">
        <f>IF(C52&lt;&gt;0,VLOOKUP(C52,General!$A$15:$C$514,3,FALSE),0)</f>
        <v>0</v>
      </c>
      <c r="G52" s="62"/>
      <c r="H52" s="29">
        <f t="shared" si="16"/>
        <v>0</v>
      </c>
      <c r="AJ52" s="23">
        <v>47</v>
      </c>
      <c r="AK52" s="24"/>
      <c r="AL52" s="25">
        <f t="shared" si="28"/>
        <v>0</v>
      </c>
      <c r="AM52" s="26">
        <f t="shared" si="29"/>
        <v>0</v>
      </c>
      <c r="AN52" s="26">
        <f t="shared" si="29"/>
        <v>0</v>
      </c>
      <c r="AO52" s="27">
        <f t="shared" si="29"/>
        <v>0</v>
      </c>
    </row>
    <row r="53" spans="1:41" x14ac:dyDescent="0.35">
      <c r="A53" s="28">
        <v>48</v>
      </c>
      <c r="B53" s="51">
        <f>IF(General!$I$18=1,'Class 1'!D53,'Class 1'!C53)</f>
        <v>0</v>
      </c>
      <c r="C53" s="65"/>
      <c r="D53" s="56"/>
      <c r="E53" s="55">
        <f>IF(C53&lt;&gt;0,VLOOKUP(C53,General!$A$15:$C$514,2,FALSE),0)</f>
        <v>0</v>
      </c>
      <c r="F53" s="55">
        <f>IF(C53&lt;&gt;0,VLOOKUP(C53,General!$A$15:$C$514,3,FALSE),0)</f>
        <v>0</v>
      </c>
      <c r="G53" s="62"/>
      <c r="H53" s="29">
        <f t="shared" si="16"/>
        <v>0</v>
      </c>
      <c r="AJ53" s="23">
        <v>48</v>
      </c>
      <c r="AK53" s="24"/>
      <c r="AL53" s="25">
        <f t="shared" si="28"/>
        <v>0</v>
      </c>
      <c r="AM53" s="26">
        <f t="shared" si="29"/>
        <v>0</v>
      </c>
      <c r="AN53" s="26">
        <f t="shared" si="29"/>
        <v>0</v>
      </c>
      <c r="AO53" s="27">
        <f t="shared" si="29"/>
        <v>0</v>
      </c>
    </row>
    <row r="54" spans="1:41" x14ac:dyDescent="0.35">
      <c r="A54" s="28">
        <v>49</v>
      </c>
      <c r="B54" s="51">
        <f>IF(General!$I$18=1,'Class 1'!D54,'Class 1'!C54)</f>
        <v>0</v>
      </c>
      <c r="C54" s="65"/>
      <c r="D54" s="56"/>
      <c r="E54" s="55">
        <f>IF(C54&lt;&gt;0,VLOOKUP(C54,General!$A$15:$C$514,2,FALSE),0)</f>
        <v>0</v>
      </c>
      <c r="F54" s="55">
        <f>IF(C54&lt;&gt;0,VLOOKUP(C54,General!$A$15:$C$514,3,FALSE),0)</f>
        <v>0</v>
      </c>
      <c r="G54" s="62"/>
      <c r="H54" s="29">
        <f t="shared" si="16"/>
        <v>0</v>
      </c>
      <c r="AJ54" s="23">
        <v>49</v>
      </c>
      <c r="AK54" s="24"/>
      <c r="AL54" s="25">
        <f t="shared" si="28"/>
        <v>0</v>
      </c>
      <c r="AM54" s="26">
        <f t="shared" si="29"/>
        <v>0</v>
      </c>
      <c r="AN54" s="26">
        <f t="shared" si="29"/>
        <v>0</v>
      </c>
      <c r="AO54" s="27">
        <f t="shared" si="29"/>
        <v>0</v>
      </c>
    </row>
    <row r="55" spans="1:41" x14ac:dyDescent="0.35">
      <c r="A55" s="28">
        <v>50</v>
      </c>
      <c r="B55" s="51">
        <f>IF(General!$I$18=1,'Class 1'!D55,'Class 1'!C55)</f>
        <v>0</v>
      </c>
      <c r="C55" s="65"/>
      <c r="D55" s="56"/>
      <c r="E55" s="55">
        <f>IF(C55&lt;&gt;0,VLOOKUP(C55,General!$A$15:$C$514,2,FALSE),0)</f>
        <v>0</v>
      </c>
      <c r="F55" s="55">
        <f>IF(C55&lt;&gt;0,VLOOKUP(C55,General!$A$15:$C$514,3,FALSE),0)</f>
        <v>0</v>
      </c>
      <c r="G55" s="62"/>
      <c r="H55" s="29">
        <f t="shared" si="16"/>
        <v>0</v>
      </c>
      <c r="AJ55" s="23">
        <v>50</v>
      </c>
      <c r="AK55" s="24"/>
      <c r="AL55" s="25">
        <f t="shared" si="28"/>
        <v>0</v>
      </c>
      <c r="AM55" s="26">
        <f t="shared" si="29"/>
        <v>0</v>
      </c>
      <c r="AN55" s="26">
        <f t="shared" si="29"/>
        <v>0</v>
      </c>
      <c r="AO55" s="27">
        <f t="shared" si="29"/>
        <v>0</v>
      </c>
    </row>
    <row r="56" spans="1:41" x14ac:dyDescent="0.35">
      <c r="A56" s="28">
        <v>51</v>
      </c>
      <c r="B56" s="51">
        <f>IF(General!$I$18=1,'Class 1'!D56,'Class 1'!C56)</f>
        <v>0</v>
      </c>
      <c r="C56" s="65"/>
      <c r="D56" s="56"/>
      <c r="E56" s="55">
        <f>IF(C56&lt;&gt;0,VLOOKUP(C56,General!$A$15:$C$514,2,FALSE),0)</f>
        <v>0</v>
      </c>
      <c r="F56" s="55">
        <f>IF(C56&lt;&gt;0,VLOOKUP(C56,General!$A$15:$C$514,3,FALSE),0)</f>
        <v>0</v>
      </c>
      <c r="G56" s="62"/>
      <c r="H56" s="29">
        <f t="shared" si="16"/>
        <v>0</v>
      </c>
      <c r="AJ56" s="23">
        <v>51</v>
      </c>
      <c r="AK56" s="24"/>
      <c r="AL56" s="25">
        <f t="shared" si="28"/>
        <v>0</v>
      </c>
      <c r="AM56" s="26">
        <f t="shared" si="29"/>
        <v>0</v>
      </c>
      <c r="AN56" s="26">
        <f t="shared" si="29"/>
        <v>0</v>
      </c>
      <c r="AO56" s="27">
        <f t="shared" si="29"/>
        <v>0</v>
      </c>
    </row>
    <row r="57" spans="1:41" x14ac:dyDescent="0.35">
      <c r="A57" s="28">
        <v>52</v>
      </c>
      <c r="B57" s="51">
        <f>IF(General!$I$18=1,'Class 1'!D57,'Class 1'!C57)</f>
        <v>0</v>
      </c>
      <c r="C57" s="65"/>
      <c r="D57" s="56"/>
      <c r="E57" s="55">
        <f>IF(C57&lt;&gt;0,VLOOKUP(C57,General!$A$15:$C$514,2,FALSE),0)</f>
        <v>0</v>
      </c>
      <c r="F57" s="55">
        <f>IF(C57&lt;&gt;0,VLOOKUP(C57,General!$A$15:$C$514,3,FALSE),0)</f>
        <v>0</v>
      </c>
      <c r="G57" s="62"/>
      <c r="H57" s="29">
        <f t="shared" si="16"/>
        <v>0</v>
      </c>
      <c r="AJ57" s="23">
        <v>52</v>
      </c>
      <c r="AK57" s="24"/>
      <c r="AL57" s="25">
        <f t="shared" si="28"/>
        <v>0</v>
      </c>
      <c r="AM57" s="26">
        <f t="shared" si="29"/>
        <v>0</v>
      </c>
      <c r="AN57" s="26">
        <f t="shared" si="29"/>
        <v>0</v>
      </c>
      <c r="AO57" s="27">
        <f t="shared" si="29"/>
        <v>0</v>
      </c>
    </row>
    <row r="58" spans="1:41" x14ac:dyDescent="0.35">
      <c r="A58" s="28">
        <v>53</v>
      </c>
      <c r="B58" s="51">
        <f>IF(General!$I$18=1,'Class 1'!D58,'Class 1'!C58)</f>
        <v>0</v>
      </c>
      <c r="C58" s="65"/>
      <c r="D58" s="56"/>
      <c r="E58" s="55">
        <f>IF(C58&lt;&gt;0,VLOOKUP(C58,General!$A$15:$C$514,2,FALSE),0)</f>
        <v>0</v>
      </c>
      <c r="F58" s="55">
        <f>IF(C58&lt;&gt;0,VLOOKUP(C58,General!$A$15:$C$514,3,FALSE),0)</f>
        <v>0</v>
      </c>
      <c r="G58" s="62"/>
      <c r="H58" s="29">
        <f t="shared" si="16"/>
        <v>0</v>
      </c>
      <c r="AJ58" s="23">
        <v>53</v>
      </c>
      <c r="AK58" s="24"/>
      <c r="AL58" s="25">
        <f t="shared" si="28"/>
        <v>0</v>
      </c>
      <c r="AM58" s="26">
        <f t="shared" si="29"/>
        <v>0</v>
      </c>
      <c r="AN58" s="26">
        <f t="shared" si="29"/>
        <v>0</v>
      </c>
      <c r="AO58" s="27">
        <f t="shared" si="29"/>
        <v>0</v>
      </c>
    </row>
    <row r="59" spans="1:41" x14ac:dyDescent="0.35">
      <c r="A59" s="28">
        <v>54</v>
      </c>
      <c r="B59" s="51">
        <f>IF(General!$I$18=1,'Class 1'!D59,'Class 1'!C59)</f>
        <v>0</v>
      </c>
      <c r="C59" s="65"/>
      <c r="D59" s="56"/>
      <c r="E59" s="55">
        <f>IF(C59&lt;&gt;0,VLOOKUP(C59,General!$A$15:$C$514,2,FALSE),0)</f>
        <v>0</v>
      </c>
      <c r="F59" s="55">
        <f>IF(C59&lt;&gt;0,VLOOKUP(C59,General!$A$15:$C$514,3,FALSE),0)</f>
        <v>0</v>
      </c>
      <c r="G59" s="62"/>
      <c r="H59" s="29">
        <f t="shared" si="16"/>
        <v>0</v>
      </c>
      <c r="AJ59" s="23">
        <v>54</v>
      </c>
      <c r="AK59" s="24"/>
      <c r="AL59" s="25">
        <f t="shared" si="28"/>
        <v>0</v>
      </c>
      <c r="AM59" s="26">
        <f t="shared" si="29"/>
        <v>0</v>
      </c>
      <c r="AN59" s="26">
        <f t="shared" si="29"/>
        <v>0</v>
      </c>
      <c r="AO59" s="27">
        <f t="shared" si="29"/>
        <v>0</v>
      </c>
    </row>
    <row r="60" spans="1:41" x14ac:dyDescent="0.35">
      <c r="A60" s="28">
        <v>55</v>
      </c>
      <c r="B60" s="51">
        <f>IF(General!$I$18=1,'Class 1'!D60,'Class 1'!C60)</f>
        <v>0</v>
      </c>
      <c r="C60" s="65"/>
      <c r="D60" s="56"/>
      <c r="E60" s="55">
        <f>IF(C60&lt;&gt;0,VLOOKUP(C60,General!$A$15:$C$514,2,FALSE),0)</f>
        <v>0</v>
      </c>
      <c r="F60" s="55">
        <f>IF(C60&lt;&gt;0,VLOOKUP(C60,General!$A$15:$C$514,3,FALSE),0)</f>
        <v>0</v>
      </c>
      <c r="G60" s="62"/>
      <c r="H60" s="29">
        <f t="shared" si="16"/>
        <v>0</v>
      </c>
      <c r="AJ60" s="23">
        <v>55</v>
      </c>
      <c r="AK60" s="24"/>
      <c r="AL60" s="25">
        <f t="shared" si="28"/>
        <v>0</v>
      </c>
      <c r="AM60" s="26">
        <f t="shared" si="29"/>
        <v>0</v>
      </c>
      <c r="AN60" s="26">
        <f t="shared" si="29"/>
        <v>0</v>
      </c>
      <c r="AO60" s="27">
        <f t="shared" si="29"/>
        <v>0</v>
      </c>
    </row>
    <row r="61" spans="1:41" x14ac:dyDescent="0.35">
      <c r="A61" s="28">
        <v>56</v>
      </c>
      <c r="B61" s="51">
        <f>IF(General!$I$18=1,'Class 1'!D61,'Class 1'!C61)</f>
        <v>0</v>
      </c>
      <c r="C61" s="65"/>
      <c r="D61" s="56"/>
      <c r="E61" s="55">
        <f>IF(C61&lt;&gt;0,VLOOKUP(C61,General!$A$15:$C$514,2,FALSE),0)</f>
        <v>0</v>
      </c>
      <c r="F61" s="55">
        <f>IF(C61&lt;&gt;0,VLOOKUP(C61,General!$A$15:$C$514,3,FALSE),0)</f>
        <v>0</v>
      </c>
      <c r="G61" s="62"/>
      <c r="H61" s="29">
        <f t="shared" si="16"/>
        <v>0</v>
      </c>
      <c r="AJ61" s="23">
        <v>56</v>
      </c>
      <c r="AK61" s="24"/>
      <c r="AL61" s="25">
        <f t="shared" si="28"/>
        <v>0</v>
      </c>
      <c r="AM61" s="26">
        <f t="shared" si="29"/>
        <v>0</v>
      </c>
      <c r="AN61" s="26">
        <f t="shared" si="29"/>
        <v>0</v>
      </c>
      <c r="AO61" s="27">
        <f t="shared" si="29"/>
        <v>0</v>
      </c>
    </row>
    <row r="62" spans="1:41" x14ac:dyDescent="0.35">
      <c r="A62" s="28">
        <v>57</v>
      </c>
      <c r="B62" s="51">
        <f>IF(General!$I$18=1,'Class 1'!D62,'Class 1'!C62)</f>
        <v>0</v>
      </c>
      <c r="C62" s="65"/>
      <c r="D62" s="56"/>
      <c r="E62" s="55">
        <f>IF(C62&lt;&gt;0,VLOOKUP(C62,General!$A$15:$C$514,2,FALSE),0)</f>
        <v>0</v>
      </c>
      <c r="F62" s="55">
        <f>IF(C62&lt;&gt;0,VLOOKUP(C62,General!$A$15:$C$514,3,FALSE),0)</f>
        <v>0</v>
      </c>
      <c r="G62" s="62"/>
      <c r="H62" s="29">
        <f t="shared" si="16"/>
        <v>0</v>
      </c>
      <c r="AJ62" s="23">
        <v>57</v>
      </c>
      <c r="AK62" s="24"/>
      <c r="AL62" s="25">
        <f t="shared" si="28"/>
        <v>0</v>
      </c>
      <c r="AM62" s="26">
        <f t="shared" si="29"/>
        <v>0</v>
      </c>
      <c r="AN62" s="26">
        <f t="shared" si="29"/>
        <v>0</v>
      </c>
      <c r="AO62" s="27">
        <f t="shared" si="29"/>
        <v>0</v>
      </c>
    </row>
    <row r="63" spans="1:41" x14ac:dyDescent="0.35">
      <c r="A63" s="28">
        <v>58</v>
      </c>
      <c r="B63" s="51">
        <f>IF(General!$I$18=1,'Class 1'!D63,'Class 1'!C63)</f>
        <v>0</v>
      </c>
      <c r="C63" s="65"/>
      <c r="D63" s="56"/>
      <c r="E63" s="55">
        <f>IF(C63&lt;&gt;0,VLOOKUP(C63,General!$A$15:$C$514,2,FALSE),0)</f>
        <v>0</v>
      </c>
      <c r="F63" s="55">
        <f>IF(C63&lt;&gt;0,VLOOKUP(C63,General!$A$15:$C$514,3,FALSE),0)</f>
        <v>0</v>
      </c>
      <c r="G63" s="62"/>
      <c r="H63" s="29">
        <f t="shared" si="16"/>
        <v>0</v>
      </c>
      <c r="AJ63" s="23">
        <v>58</v>
      </c>
      <c r="AK63" s="24"/>
      <c r="AL63" s="25">
        <f t="shared" si="28"/>
        <v>0</v>
      </c>
      <c r="AM63" s="26">
        <f t="shared" si="29"/>
        <v>0</v>
      </c>
      <c r="AN63" s="26">
        <f t="shared" si="29"/>
        <v>0</v>
      </c>
      <c r="AO63" s="27">
        <f t="shared" si="29"/>
        <v>0</v>
      </c>
    </row>
    <row r="64" spans="1:41" x14ac:dyDescent="0.35">
      <c r="A64" s="28">
        <v>59</v>
      </c>
      <c r="B64" s="51">
        <f>IF(General!$I$18=1,'Class 1'!D64,'Class 1'!C64)</f>
        <v>0</v>
      </c>
      <c r="C64" s="65"/>
      <c r="D64" s="56"/>
      <c r="E64" s="55">
        <f>IF(C64&lt;&gt;0,VLOOKUP(C64,General!$A$15:$C$514,2,FALSE),0)</f>
        <v>0</v>
      </c>
      <c r="F64" s="55">
        <f>IF(C64&lt;&gt;0,VLOOKUP(C64,General!$A$15:$C$514,3,FALSE),0)</f>
        <v>0</v>
      </c>
      <c r="G64" s="62"/>
      <c r="H64" s="29">
        <f t="shared" si="16"/>
        <v>0</v>
      </c>
      <c r="AJ64" s="23">
        <v>59</v>
      </c>
      <c r="AK64" s="24"/>
      <c r="AL64" s="25">
        <f t="shared" si="28"/>
        <v>0</v>
      </c>
      <c r="AM64" s="26">
        <f t="shared" si="29"/>
        <v>0</v>
      </c>
      <c r="AN64" s="26">
        <f t="shared" si="29"/>
        <v>0</v>
      </c>
      <c r="AO64" s="27">
        <f t="shared" si="29"/>
        <v>0</v>
      </c>
    </row>
    <row r="65" spans="1:41" x14ac:dyDescent="0.35">
      <c r="A65" s="28">
        <v>60</v>
      </c>
      <c r="B65" s="51">
        <f>IF(General!$I$18=1,'Class 1'!D65,'Class 1'!C65)</f>
        <v>0</v>
      </c>
      <c r="C65" s="65"/>
      <c r="D65" s="56"/>
      <c r="E65" s="55">
        <f>IF(C65&lt;&gt;0,VLOOKUP(C65,General!$A$15:$C$514,2,FALSE),0)</f>
        <v>0</v>
      </c>
      <c r="F65" s="55">
        <f>IF(C65&lt;&gt;0,VLOOKUP(C65,General!$A$15:$C$514,3,FALSE),0)</f>
        <v>0</v>
      </c>
      <c r="G65" s="62"/>
      <c r="H65" s="29">
        <f t="shared" si="16"/>
        <v>0</v>
      </c>
      <c r="AJ65" s="23">
        <v>60</v>
      </c>
      <c r="AK65" s="24"/>
      <c r="AL65" s="25">
        <f t="shared" si="28"/>
        <v>0</v>
      </c>
      <c r="AM65" s="26">
        <f t="shared" si="29"/>
        <v>0</v>
      </c>
      <c r="AN65" s="26">
        <f t="shared" si="29"/>
        <v>0</v>
      </c>
      <c r="AO65" s="27">
        <f t="shared" si="29"/>
        <v>0</v>
      </c>
    </row>
    <row r="66" spans="1:41" x14ac:dyDescent="0.35">
      <c r="A66" s="28">
        <v>61</v>
      </c>
      <c r="B66" s="51">
        <f>IF(General!$I$18=1,'Class 1'!D66,'Class 1'!C66)</f>
        <v>0</v>
      </c>
      <c r="C66" s="65"/>
      <c r="D66" s="56"/>
      <c r="E66" s="55">
        <f>IF(C66&lt;&gt;0,VLOOKUP(C66,General!$A$15:$C$514,2,FALSE),0)</f>
        <v>0</v>
      </c>
      <c r="F66" s="55">
        <f>IF(C66&lt;&gt;0,VLOOKUP(C66,General!$A$15:$C$514,3,FALSE),0)</f>
        <v>0</v>
      </c>
      <c r="G66" s="62"/>
      <c r="H66" s="29">
        <f t="shared" si="16"/>
        <v>0</v>
      </c>
      <c r="AJ66" s="23">
        <v>61</v>
      </c>
      <c r="AK66" s="24"/>
      <c r="AL66" s="25">
        <f t="shared" si="28"/>
        <v>0</v>
      </c>
      <c r="AM66" s="26">
        <f t="shared" si="29"/>
        <v>0</v>
      </c>
      <c r="AN66" s="26">
        <f t="shared" si="29"/>
        <v>0</v>
      </c>
      <c r="AO66" s="27">
        <f t="shared" si="29"/>
        <v>0</v>
      </c>
    </row>
    <row r="67" spans="1:41" x14ac:dyDescent="0.35">
      <c r="A67" s="28">
        <v>62</v>
      </c>
      <c r="B67" s="51">
        <f>IF(General!$I$18=1,'Class 1'!D67,'Class 1'!C67)</f>
        <v>0</v>
      </c>
      <c r="C67" s="65"/>
      <c r="D67" s="56"/>
      <c r="E67" s="55">
        <f>IF(C67&lt;&gt;0,VLOOKUP(C67,General!$A$15:$C$514,2,FALSE),0)</f>
        <v>0</v>
      </c>
      <c r="F67" s="55">
        <f>IF(C67&lt;&gt;0,VLOOKUP(C67,General!$A$15:$C$514,3,FALSE),0)</f>
        <v>0</v>
      </c>
      <c r="G67" s="62"/>
      <c r="H67" s="29">
        <f t="shared" si="16"/>
        <v>0</v>
      </c>
      <c r="AJ67" s="23">
        <v>62</v>
      </c>
      <c r="AK67" s="24"/>
      <c r="AL67" s="25">
        <f t="shared" si="28"/>
        <v>0</v>
      </c>
      <c r="AM67" s="26">
        <f t="shared" si="29"/>
        <v>0</v>
      </c>
      <c r="AN67" s="26">
        <f t="shared" si="29"/>
        <v>0</v>
      </c>
      <c r="AO67" s="27">
        <f t="shared" si="29"/>
        <v>0</v>
      </c>
    </row>
    <row r="68" spans="1:41" x14ac:dyDescent="0.35">
      <c r="A68" s="28">
        <v>63</v>
      </c>
      <c r="B68" s="51">
        <f>IF(General!$I$18=1,'Class 1'!D68,'Class 1'!C68)</f>
        <v>0</v>
      </c>
      <c r="C68" s="65"/>
      <c r="D68" s="56"/>
      <c r="E68" s="55">
        <f>IF(C68&lt;&gt;0,VLOOKUP(C68,General!$A$15:$C$514,2,FALSE),0)</f>
        <v>0</v>
      </c>
      <c r="F68" s="55">
        <f>IF(C68&lt;&gt;0,VLOOKUP(C68,General!$A$15:$C$514,3,FALSE),0)</f>
        <v>0</v>
      </c>
      <c r="G68" s="62"/>
      <c r="H68" s="29">
        <f t="shared" si="16"/>
        <v>0</v>
      </c>
      <c r="AJ68" s="23">
        <v>63</v>
      </c>
      <c r="AK68" s="24"/>
      <c r="AL68" s="25">
        <f t="shared" si="28"/>
        <v>0</v>
      </c>
      <c r="AM68" s="26">
        <f t="shared" ref="AM68:AO99" si="36">E68</f>
        <v>0</v>
      </c>
      <c r="AN68" s="26">
        <f t="shared" si="36"/>
        <v>0</v>
      </c>
      <c r="AO68" s="27">
        <f t="shared" si="36"/>
        <v>0</v>
      </c>
    </row>
    <row r="69" spans="1:41" x14ac:dyDescent="0.35">
      <c r="A69" s="28">
        <v>64</v>
      </c>
      <c r="B69" s="51">
        <f>IF(General!$I$18=1,'Class 1'!D69,'Class 1'!C69)</f>
        <v>0</v>
      </c>
      <c r="C69" s="65"/>
      <c r="D69" s="56"/>
      <c r="E69" s="55">
        <f>IF(C69&lt;&gt;0,VLOOKUP(C69,General!$A$15:$C$514,2,FALSE),0)</f>
        <v>0</v>
      </c>
      <c r="F69" s="55">
        <f>IF(C69&lt;&gt;0,VLOOKUP(C69,General!$A$15:$C$514,3,FALSE),0)</f>
        <v>0</v>
      </c>
      <c r="G69" s="62"/>
      <c r="H69" s="29">
        <f t="shared" si="16"/>
        <v>0</v>
      </c>
      <c r="AJ69" s="23">
        <v>64</v>
      </c>
      <c r="AK69" s="24"/>
      <c r="AL69" s="25">
        <f t="shared" si="28"/>
        <v>0</v>
      </c>
      <c r="AM69" s="26">
        <f t="shared" si="36"/>
        <v>0</v>
      </c>
      <c r="AN69" s="26">
        <f t="shared" si="36"/>
        <v>0</v>
      </c>
      <c r="AO69" s="27">
        <f t="shared" si="36"/>
        <v>0</v>
      </c>
    </row>
    <row r="70" spans="1:41" x14ac:dyDescent="0.35">
      <c r="A70" s="28">
        <v>65</v>
      </c>
      <c r="B70" s="51">
        <f>IF(General!$I$18=1,'Class 1'!D70,'Class 1'!C70)</f>
        <v>0</v>
      </c>
      <c r="C70" s="65"/>
      <c r="D70" s="56"/>
      <c r="E70" s="55">
        <f>IF(C70&lt;&gt;0,VLOOKUP(C70,General!$A$15:$C$514,2,FALSE),0)</f>
        <v>0</v>
      </c>
      <c r="F70" s="55">
        <f>IF(C70&lt;&gt;0,VLOOKUP(C70,General!$A$15:$C$514,3,FALSE),0)</f>
        <v>0</v>
      </c>
      <c r="G70" s="62"/>
      <c r="H70" s="29">
        <f t="shared" si="16"/>
        <v>0</v>
      </c>
      <c r="AJ70" s="23">
        <v>65</v>
      </c>
      <c r="AK70" s="24"/>
      <c r="AL70" s="25">
        <f t="shared" si="28"/>
        <v>0</v>
      </c>
      <c r="AM70" s="26">
        <f t="shared" si="36"/>
        <v>0</v>
      </c>
      <c r="AN70" s="26">
        <f t="shared" si="36"/>
        <v>0</v>
      </c>
      <c r="AO70" s="27">
        <f t="shared" si="36"/>
        <v>0</v>
      </c>
    </row>
    <row r="71" spans="1:41" x14ac:dyDescent="0.35">
      <c r="A71" s="28">
        <v>66</v>
      </c>
      <c r="B71" s="51">
        <f>IF(General!$I$18=1,'Class 1'!D71,'Class 1'!C71)</f>
        <v>0</v>
      </c>
      <c r="C71" s="65"/>
      <c r="D71" s="56"/>
      <c r="E71" s="55">
        <f>IF(C71&lt;&gt;0,VLOOKUP(C71,General!$A$15:$C$514,2,FALSE),0)</f>
        <v>0</v>
      </c>
      <c r="F71" s="55">
        <f>IF(C71&lt;&gt;0,VLOOKUP(C71,General!$A$15:$C$514,3,FALSE),0)</f>
        <v>0</v>
      </c>
      <c r="G71" s="62"/>
      <c r="H71" s="29">
        <f t="shared" si="16"/>
        <v>0</v>
      </c>
      <c r="AJ71" s="23">
        <v>66</v>
      </c>
      <c r="AK71" s="24"/>
      <c r="AL71" s="25">
        <f t="shared" si="28"/>
        <v>0</v>
      </c>
      <c r="AM71" s="26">
        <f t="shared" si="36"/>
        <v>0</v>
      </c>
      <c r="AN71" s="26">
        <f t="shared" si="36"/>
        <v>0</v>
      </c>
      <c r="AO71" s="27">
        <f t="shared" si="36"/>
        <v>0</v>
      </c>
    </row>
    <row r="72" spans="1:41" x14ac:dyDescent="0.35">
      <c r="A72" s="28">
        <v>67</v>
      </c>
      <c r="B72" s="51">
        <f>IF(General!$I$18=1,'Class 1'!D72,'Class 1'!C72)</f>
        <v>0</v>
      </c>
      <c r="C72" s="65"/>
      <c r="D72" s="56"/>
      <c r="E72" s="55">
        <f>IF(C72&lt;&gt;0,VLOOKUP(C72,General!$A$15:$C$514,2,FALSE),0)</f>
        <v>0</v>
      </c>
      <c r="F72" s="55">
        <f>IF(C72&lt;&gt;0,VLOOKUP(C72,General!$A$15:$C$514,3,FALSE),0)</f>
        <v>0</v>
      </c>
      <c r="G72" s="62"/>
      <c r="H72" s="29">
        <f t="shared" si="16"/>
        <v>0</v>
      </c>
      <c r="AJ72" s="23">
        <v>67</v>
      </c>
      <c r="AK72" s="24"/>
      <c r="AL72" s="25">
        <f t="shared" si="28"/>
        <v>0</v>
      </c>
      <c r="AM72" s="26">
        <f t="shared" si="36"/>
        <v>0</v>
      </c>
      <c r="AN72" s="26">
        <f t="shared" si="36"/>
        <v>0</v>
      </c>
      <c r="AO72" s="27">
        <f t="shared" si="36"/>
        <v>0</v>
      </c>
    </row>
    <row r="73" spans="1:41" x14ac:dyDescent="0.35">
      <c r="A73" s="28">
        <v>68</v>
      </c>
      <c r="B73" s="51">
        <f>IF(General!$I$18=1,'Class 1'!D73,'Class 1'!C73)</f>
        <v>0</v>
      </c>
      <c r="C73" s="65"/>
      <c r="D73" s="56"/>
      <c r="E73" s="55">
        <f>IF(C73&lt;&gt;0,VLOOKUP(C73,General!$A$15:$C$514,2,FALSE),0)</f>
        <v>0</v>
      </c>
      <c r="F73" s="55">
        <f>IF(C73&lt;&gt;0,VLOOKUP(C73,General!$A$15:$C$514,3,FALSE),0)</f>
        <v>0</v>
      </c>
      <c r="G73" s="62"/>
      <c r="H73" s="29">
        <f t="shared" si="16"/>
        <v>0</v>
      </c>
      <c r="AJ73" s="23">
        <v>68</v>
      </c>
      <c r="AK73" s="24"/>
      <c r="AL73" s="25">
        <f t="shared" si="28"/>
        <v>0</v>
      </c>
      <c r="AM73" s="26">
        <f t="shared" si="36"/>
        <v>0</v>
      </c>
      <c r="AN73" s="26">
        <f t="shared" si="36"/>
        <v>0</v>
      </c>
      <c r="AO73" s="27">
        <f t="shared" si="36"/>
        <v>0</v>
      </c>
    </row>
    <row r="74" spans="1:41" x14ac:dyDescent="0.35">
      <c r="A74" s="28">
        <v>69</v>
      </c>
      <c r="B74" s="51">
        <f>IF(General!$I$18=1,'Class 1'!D74,'Class 1'!C74)</f>
        <v>0</v>
      </c>
      <c r="C74" s="65"/>
      <c r="D74" s="56"/>
      <c r="E74" s="55">
        <f>IF(C74&lt;&gt;0,VLOOKUP(C74,General!$A$15:$C$514,2,FALSE),0)</f>
        <v>0</v>
      </c>
      <c r="F74" s="55">
        <f>IF(C74&lt;&gt;0,VLOOKUP(C74,General!$A$15:$C$514,3,FALSE),0)</f>
        <v>0</v>
      </c>
      <c r="G74" s="62"/>
      <c r="H74" s="29">
        <f t="shared" si="16"/>
        <v>0</v>
      </c>
      <c r="AJ74" s="23">
        <v>69</v>
      </c>
      <c r="AK74" s="24"/>
      <c r="AL74" s="25">
        <f t="shared" si="28"/>
        <v>0</v>
      </c>
      <c r="AM74" s="26">
        <f t="shared" si="36"/>
        <v>0</v>
      </c>
      <c r="AN74" s="26">
        <f t="shared" si="36"/>
        <v>0</v>
      </c>
      <c r="AO74" s="27">
        <f t="shared" si="36"/>
        <v>0</v>
      </c>
    </row>
    <row r="75" spans="1:41" x14ac:dyDescent="0.35">
      <c r="A75" s="28">
        <v>70</v>
      </c>
      <c r="B75" s="51">
        <f>IF(General!$I$18=1,'Class 1'!D75,'Class 1'!C75)</f>
        <v>0</v>
      </c>
      <c r="C75" s="65"/>
      <c r="D75" s="56"/>
      <c r="E75" s="55">
        <f>IF(C75&lt;&gt;0,VLOOKUP(C75,General!$A$15:$C$514,2,FALSE),0)</f>
        <v>0</v>
      </c>
      <c r="F75" s="55">
        <f>IF(C75&lt;&gt;0,VLOOKUP(C75,General!$A$15:$C$514,3,FALSE),0)</f>
        <v>0</v>
      </c>
      <c r="G75" s="62"/>
      <c r="H75" s="29">
        <f t="shared" si="16"/>
        <v>0</v>
      </c>
      <c r="AJ75" s="23">
        <v>70</v>
      </c>
      <c r="AK75" s="24"/>
      <c r="AL75" s="25">
        <f t="shared" si="28"/>
        <v>0</v>
      </c>
      <c r="AM75" s="26">
        <f t="shared" si="36"/>
        <v>0</v>
      </c>
      <c r="AN75" s="26">
        <f t="shared" si="36"/>
        <v>0</v>
      </c>
      <c r="AO75" s="27">
        <f t="shared" si="36"/>
        <v>0</v>
      </c>
    </row>
    <row r="76" spans="1:41" x14ac:dyDescent="0.35">
      <c r="A76" s="28">
        <v>71</v>
      </c>
      <c r="B76" s="51">
        <f>IF(General!$I$18=1,'Class 1'!D76,'Class 1'!C76)</f>
        <v>0</v>
      </c>
      <c r="C76" s="65"/>
      <c r="D76" s="56"/>
      <c r="E76" s="55">
        <f>IF(C76&lt;&gt;0,VLOOKUP(C76,General!$A$15:$C$514,2,FALSE),0)</f>
        <v>0</v>
      </c>
      <c r="F76" s="55">
        <f>IF(C76&lt;&gt;0,VLOOKUP(C76,General!$A$15:$C$514,3,FALSE),0)</f>
        <v>0</v>
      </c>
      <c r="G76" s="62"/>
      <c r="H76" s="29">
        <f t="shared" si="16"/>
        <v>0</v>
      </c>
      <c r="AJ76" s="23">
        <v>71</v>
      </c>
      <c r="AK76" s="24"/>
      <c r="AL76" s="25">
        <f t="shared" si="28"/>
        <v>0</v>
      </c>
      <c r="AM76" s="26">
        <f t="shared" si="36"/>
        <v>0</v>
      </c>
      <c r="AN76" s="26">
        <f t="shared" si="36"/>
        <v>0</v>
      </c>
      <c r="AO76" s="27">
        <f t="shared" si="36"/>
        <v>0</v>
      </c>
    </row>
    <row r="77" spans="1:41" x14ac:dyDescent="0.35">
      <c r="A77" s="28">
        <v>72</v>
      </c>
      <c r="B77" s="51">
        <f>IF(General!$I$18=1,'Class 1'!D77,'Class 1'!C77)</f>
        <v>0</v>
      </c>
      <c r="C77" s="65"/>
      <c r="D77" s="56"/>
      <c r="E77" s="55">
        <f>IF(C77&lt;&gt;0,VLOOKUP(C77,General!$A$15:$C$514,2,FALSE),0)</f>
        <v>0</v>
      </c>
      <c r="F77" s="55">
        <f>IF(C77&lt;&gt;0,VLOOKUP(C77,General!$A$15:$C$514,3,FALSE),0)</f>
        <v>0</v>
      </c>
      <c r="G77" s="62"/>
      <c r="H77" s="29">
        <f t="shared" si="16"/>
        <v>0</v>
      </c>
      <c r="AJ77" s="23">
        <v>72</v>
      </c>
      <c r="AK77" s="24"/>
      <c r="AL77" s="25">
        <f t="shared" si="28"/>
        <v>0</v>
      </c>
      <c r="AM77" s="26">
        <f t="shared" si="36"/>
        <v>0</v>
      </c>
      <c r="AN77" s="26">
        <f t="shared" si="36"/>
        <v>0</v>
      </c>
      <c r="AO77" s="27">
        <f t="shared" si="36"/>
        <v>0</v>
      </c>
    </row>
    <row r="78" spans="1:41" x14ac:dyDescent="0.35">
      <c r="A78" s="28">
        <v>73</v>
      </c>
      <c r="B78" s="51">
        <f>IF(General!$I$18=1,'Class 1'!D78,'Class 1'!C78)</f>
        <v>0</v>
      </c>
      <c r="C78" s="65"/>
      <c r="D78" s="56"/>
      <c r="E78" s="55">
        <f>IF(C78&lt;&gt;0,VLOOKUP(C78,General!$A$15:$C$514,2,FALSE),0)</f>
        <v>0</v>
      </c>
      <c r="F78" s="55">
        <f>IF(C78&lt;&gt;0,VLOOKUP(C78,General!$A$15:$C$514,3,FALSE),0)</f>
        <v>0</v>
      </c>
      <c r="G78" s="62"/>
      <c r="H78" s="29">
        <f t="shared" si="16"/>
        <v>0</v>
      </c>
      <c r="AJ78" s="23">
        <v>73</v>
      </c>
      <c r="AK78" s="24"/>
      <c r="AL78" s="25">
        <f t="shared" si="28"/>
        <v>0</v>
      </c>
      <c r="AM78" s="26">
        <f t="shared" si="36"/>
        <v>0</v>
      </c>
      <c r="AN78" s="26">
        <f t="shared" si="36"/>
        <v>0</v>
      </c>
      <c r="AO78" s="27">
        <f t="shared" si="36"/>
        <v>0</v>
      </c>
    </row>
    <row r="79" spans="1:41" x14ac:dyDescent="0.35">
      <c r="A79" s="28">
        <v>74</v>
      </c>
      <c r="B79" s="51">
        <f>IF(General!$I$18=1,'Class 1'!D79,'Class 1'!C79)</f>
        <v>0</v>
      </c>
      <c r="C79" s="65"/>
      <c r="D79" s="56"/>
      <c r="E79" s="55">
        <f>IF(C79&lt;&gt;0,VLOOKUP(C79,General!$A$15:$C$514,2,FALSE),0)</f>
        <v>0</v>
      </c>
      <c r="F79" s="55">
        <f>IF(C79&lt;&gt;0,VLOOKUP(C79,General!$A$15:$C$514,3,FALSE),0)</f>
        <v>0</v>
      </c>
      <c r="G79" s="62"/>
      <c r="H79" s="29">
        <f t="shared" si="16"/>
        <v>0</v>
      </c>
      <c r="AJ79" s="23">
        <v>74</v>
      </c>
      <c r="AK79" s="24"/>
      <c r="AL79" s="25">
        <f t="shared" si="28"/>
        <v>0</v>
      </c>
      <c r="AM79" s="26">
        <f t="shared" si="36"/>
        <v>0</v>
      </c>
      <c r="AN79" s="26">
        <f t="shared" si="36"/>
        <v>0</v>
      </c>
      <c r="AO79" s="27">
        <f t="shared" si="36"/>
        <v>0</v>
      </c>
    </row>
    <row r="80" spans="1:41" x14ac:dyDescent="0.35">
      <c r="A80" s="28">
        <v>75</v>
      </c>
      <c r="B80" s="51">
        <f>IF(General!$I$18=1,'Class 1'!D80,'Class 1'!C80)</f>
        <v>0</v>
      </c>
      <c r="C80" s="65"/>
      <c r="D80" s="56"/>
      <c r="E80" s="55">
        <f>IF(C80&lt;&gt;0,VLOOKUP(C80,General!$A$15:$C$514,2,FALSE),0)</f>
        <v>0</v>
      </c>
      <c r="F80" s="55">
        <f>IF(C80&lt;&gt;0,VLOOKUP(C80,General!$A$15:$C$514,3,FALSE),0)</f>
        <v>0</v>
      </c>
      <c r="G80" s="62"/>
      <c r="H80" s="29">
        <f t="shared" si="16"/>
        <v>0</v>
      </c>
      <c r="AJ80" s="23">
        <v>75</v>
      </c>
      <c r="AK80" s="24"/>
      <c r="AL80" s="25">
        <f t="shared" si="28"/>
        <v>0</v>
      </c>
      <c r="AM80" s="26">
        <f t="shared" si="36"/>
        <v>0</v>
      </c>
      <c r="AN80" s="26">
        <f t="shared" si="36"/>
        <v>0</v>
      </c>
      <c r="AO80" s="27">
        <f t="shared" si="36"/>
        <v>0</v>
      </c>
    </row>
    <row r="81" spans="1:41" x14ac:dyDescent="0.35">
      <c r="A81" s="28">
        <v>76</v>
      </c>
      <c r="B81" s="51">
        <f>IF(General!$I$18=1,'Class 1'!D81,'Class 1'!C81)</f>
        <v>0</v>
      </c>
      <c r="C81" s="65"/>
      <c r="D81" s="56"/>
      <c r="E81" s="55">
        <f>IF(C81&lt;&gt;0,VLOOKUP(C81,General!$A$15:$C$514,2,FALSE),0)</f>
        <v>0</v>
      </c>
      <c r="F81" s="55">
        <f>IF(C81&lt;&gt;0,VLOOKUP(C81,General!$A$15:$C$514,3,FALSE),0)</f>
        <v>0</v>
      </c>
      <c r="G81" s="62"/>
      <c r="H81" s="29">
        <f t="shared" si="16"/>
        <v>0</v>
      </c>
      <c r="AJ81" s="23">
        <v>76</v>
      </c>
      <c r="AK81" s="24"/>
      <c r="AL81" s="25">
        <f t="shared" si="28"/>
        <v>0</v>
      </c>
      <c r="AM81" s="26">
        <f t="shared" si="36"/>
        <v>0</v>
      </c>
      <c r="AN81" s="26">
        <f t="shared" si="36"/>
        <v>0</v>
      </c>
      <c r="AO81" s="27">
        <f t="shared" si="36"/>
        <v>0</v>
      </c>
    </row>
    <row r="82" spans="1:41" x14ac:dyDescent="0.35">
      <c r="A82" s="28">
        <v>77</v>
      </c>
      <c r="B82" s="51">
        <f>IF(General!$I$18=1,'Class 1'!D82,'Class 1'!C82)</f>
        <v>0</v>
      </c>
      <c r="C82" s="65"/>
      <c r="D82" s="56"/>
      <c r="E82" s="55">
        <f>IF(C82&lt;&gt;0,VLOOKUP(C82,General!$A$15:$C$514,2,FALSE),0)</f>
        <v>0</v>
      </c>
      <c r="F82" s="55">
        <f>IF(C82&lt;&gt;0,VLOOKUP(C82,General!$A$15:$C$514,3,FALSE),0)</f>
        <v>0</v>
      </c>
      <c r="G82" s="62"/>
      <c r="H82" s="29">
        <f t="shared" si="16"/>
        <v>0</v>
      </c>
      <c r="AJ82" s="23">
        <v>77</v>
      </c>
      <c r="AK82" s="24"/>
      <c r="AL82" s="25">
        <f t="shared" si="28"/>
        <v>0</v>
      </c>
      <c r="AM82" s="26">
        <f t="shared" si="36"/>
        <v>0</v>
      </c>
      <c r="AN82" s="26">
        <f t="shared" si="36"/>
        <v>0</v>
      </c>
      <c r="AO82" s="27">
        <f t="shared" si="36"/>
        <v>0</v>
      </c>
    </row>
    <row r="83" spans="1:41" x14ac:dyDescent="0.35">
      <c r="A83" s="28">
        <v>78</v>
      </c>
      <c r="B83" s="51">
        <f>IF(General!$I$18=1,'Class 1'!D83,'Class 1'!C83)</f>
        <v>0</v>
      </c>
      <c r="C83" s="65"/>
      <c r="D83" s="56"/>
      <c r="E83" s="55">
        <f>IF(C83&lt;&gt;0,VLOOKUP(C83,General!$A$15:$C$514,2,FALSE),0)</f>
        <v>0</v>
      </c>
      <c r="F83" s="55">
        <f>IF(C83&lt;&gt;0,VLOOKUP(C83,General!$A$15:$C$514,3,FALSE),0)</f>
        <v>0</v>
      </c>
      <c r="G83" s="62"/>
      <c r="H83" s="29">
        <f t="shared" si="16"/>
        <v>0</v>
      </c>
      <c r="AJ83" s="23">
        <v>78</v>
      </c>
      <c r="AK83" s="24"/>
      <c r="AL83" s="25">
        <f t="shared" si="28"/>
        <v>0</v>
      </c>
      <c r="AM83" s="26">
        <f t="shared" si="36"/>
        <v>0</v>
      </c>
      <c r="AN83" s="26">
        <f t="shared" si="36"/>
        <v>0</v>
      </c>
      <c r="AO83" s="27">
        <f t="shared" si="36"/>
        <v>0</v>
      </c>
    </row>
    <row r="84" spans="1:41" x14ac:dyDescent="0.35">
      <c r="A84" s="28">
        <v>79</v>
      </c>
      <c r="B84" s="51">
        <f>IF(General!$I$18=1,'Class 1'!D84,'Class 1'!C84)</f>
        <v>0</v>
      </c>
      <c r="C84" s="65"/>
      <c r="D84" s="56"/>
      <c r="E84" s="55">
        <f>IF(C84&lt;&gt;0,VLOOKUP(C84,General!$A$15:$C$514,2,FALSE),0)</f>
        <v>0</v>
      </c>
      <c r="F84" s="55">
        <f>IF(C84&lt;&gt;0,VLOOKUP(C84,General!$A$15:$C$514,3,FALSE),0)</f>
        <v>0</v>
      </c>
      <c r="G84" s="62"/>
      <c r="H84" s="29">
        <f t="shared" si="16"/>
        <v>0</v>
      </c>
      <c r="AJ84" s="23">
        <v>79</v>
      </c>
      <c r="AK84" s="24"/>
      <c r="AL84" s="25">
        <f t="shared" si="28"/>
        <v>0</v>
      </c>
      <c r="AM84" s="26">
        <f t="shared" si="36"/>
        <v>0</v>
      </c>
      <c r="AN84" s="26">
        <f t="shared" si="36"/>
        <v>0</v>
      </c>
      <c r="AO84" s="27">
        <f t="shared" si="36"/>
        <v>0</v>
      </c>
    </row>
    <row r="85" spans="1:41" x14ac:dyDescent="0.35">
      <c r="A85" s="28">
        <v>80</v>
      </c>
      <c r="B85" s="51">
        <f>IF(General!$I$18=1,'Class 1'!D85,'Class 1'!C85)</f>
        <v>0</v>
      </c>
      <c r="C85" s="65"/>
      <c r="D85" s="56"/>
      <c r="E85" s="55">
        <f>IF(C85&lt;&gt;0,VLOOKUP(C85,General!$A$15:$C$514,2,FALSE),0)</f>
        <v>0</v>
      </c>
      <c r="F85" s="55">
        <f>IF(C85&lt;&gt;0,VLOOKUP(C85,General!$A$15:$C$514,3,FALSE),0)</f>
        <v>0</v>
      </c>
      <c r="G85" s="62"/>
      <c r="H85" s="29">
        <f t="shared" ref="H85:H105" si="37">IF(G85&gt;0,G85-G$6,0)</f>
        <v>0</v>
      </c>
      <c r="AJ85" s="23">
        <v>80</v>
      </c>
      <c r="AK85" s="24"/>
      <c r="AL85" s="25">
        <f t="shared" si="28"/>
        <v>0</v>
      </c>
      <c r="AM85" s="26">
        <f t="shared" si="36"/>
        <v>0</v>
      </c>
      <c r="AN85" s="26">
        <f t="shared" si="36"/>
        <v>0</v>
      </c>
      <c r="AO85" s="27">
        <f t="shared" si="36"/>
        <v>0</v>
      </c>
    </row>
    <row r="86" spans="1:41" x14ac:dyDescent="0.35">
      <c r="A86" s="28">
        <v>81</v>
      </c>
      <c r="B86" s="51">
        <f>IF(General!$I$18=1,'Class 1'!D86,'Class 1'!C86)</f>
        <v>0</v>
      </c>
      <c r="C86" s="65"/>
      <c r="D86" s="56"/>
      <c r="E86" s="55">
        <f>IF(C86&lt;&gt;0,VLOOKUP(C86,General!$A$15:$C$514,2,FALSE),0)</f>
        <v>0</v>
      </c>
      <c r="F86" s="55">
        <f>IF(C86&lt;&gt;0,VLOOKUP(C86,General!$A$15:$C$514,3,FALSE),0)</f>
        <v>0</v>
      </c>
      <c r="G86" s="62"/>
      <c r="H86" s="29">
        <f t="shared" si="37"/>
        <v>0</v>
      </c>
      <c r="AJ86" s="23">
        <v>81</v>
      </c>
      <c r="AK86" s="24"/>
      <c r="AL86" s="25">
        <f t="shared" si="28"/>
        <v>0</v>
      </c>
      <c r="AM86" s="26">
        <f t="shared" si="36"/>
        <v>0</v>
      </c>
      <c r="AN86" s="26">
        <f t="shared" si="36"/>
        <v>0</v>
      </c>
      <c r="AO86" s="27">
        <f t="shared" si="36"/>
        <v>0</v>
      </c>
    </row>
    <row r="87" spans="1:41" x14ac:dyDescent="0.35">
      <c r="A87" s="28">
        <v>82</v>
      </c>
      <c r="B87" s="51">
        <f>IF(General!$I$18=1,'Class 1'!D87,'Class 1'!C87)</f>
        <v>0</v>
      </c>
      <c r="C87" s="65"/>
      <c r="D87" s="56"/>
      <c r="E87" s="55">
        <f>IF(C87&lt;&gt;0,VLOOKUP(C87,General!$A$15:$C$514,2,FALSE),0)</f>
        <v>0</v>
      </c>
      <c r="F87" s="55">
        <f>IF(C87&lt;&gt;0,VLOOKUP(C87,General!$A$15:$C$514,3,FALSE),0)</f>
        <v>0</v>
      </c>
      <c r="G87" s="62"/>
      <c r="H87" s="29">
        <f t="shared" si="37"/>
        <v>0</v>
      </c>
      <c r="AJ87" s="23">
        <v>82</v>
      </c>
      <c r="AK87" s="24"/>
      <c r="AL87" s="25">
        <f t="shared" si="28"/>
        <v>0</v>
      </c>
      <c r="AM87" s="26">
        <f t="shared" si="36"/>
        <v>0</v>
      </c>
      <c r="AN87" s="26">
        <f t="shared" si="36"/>
        <v>0</v>
      </c>
      <c r="AO87" s="27">
        <f t="shared" si="36"/>
        <v>0</v>
      </c>
    </row>
    <row r="88" spans="1:41" x14ac:dyDescent="0.35">
      <c r="A88" s="28">
        <v>83</v>
      </c>
      <c r="B88" s="51">
        <f>IF(General!$I$18=1,'Class 1'!D88,'Class 1'!C88)</f>
        <v>0</v>
      </c>
      <c r="C88" s="65"/>
      <c r="D88" s="56"/>
      <c r="E88" s="55">
        <f>IF(C88&lt;&gt;0,VLOOKUP(C88,General!$A$15:$C$514,2,FALSE),0)</f>
        <v>0</v>
      </c>
      <c r="F88" s="55">
        <f>IF(C88&lt;&gt;0,VLOOKUP(C88,General!$A$15:$C$514,3,FALSE),0)</f>
        <v>0</v>
      </c>
      <c r="G88" s="62"/>
      <c r="H88" s="29">
        <f t="shared" si="37"/>
        <v>0</v>
      </c>
      <c r="AJ88" s="23">
        <v>83</v>
      </c>
      <c r="AK88" s="24"/>
      <c r="AL88" s="25">
        <f t="shared" si="28"/>
        <v>0</v>
      </c>
      <c r="AM88" s="26">
        <f t="shared" si="36"/>
        <v>0</v>
      </c>
      <c r="AN88" s="26">
        <f t="shared" si="36"/>
        <v>0</v>
      </c>
      <c r="AO88" s="27">
        <f t="shared" si="36"/>
        <v>0</v>
      </c>
    </row>
    <row r="89" spans="1:41" x14ac:dyDescent="0.35">
      <c r="A89" s="28">
        <v>84</v>
      </c>
      <c r="B89" s="51">
        <f>IF(General!$I$18=1,'Class 1'!D89,'Class 1'!C89)</f>
        <v>0</v>
      </c>
      <c r="C89" s="65"/>
      <c r="D89" s="56"/>
      <c r="E89" s="55">
        <f>IF(C89&lt;&gt;0,VLOOKUP(C89,General!$A$15:$C$514,2,FALSE),0)</f>
        <v>0</v>
      </c>
      <c r="F89" s="55">
        <f>IF(C89&lt;&gt;0,VLOOKUP(C89,General!$A$15:$C$514,3,FALSE),0)</f>
        <v>0</v>
      </c>
      <c r="G89" s="62"/>
      <c r="H89" s="29">
        <f t="shared" si="37"/>
        <v>0</v>
      </c>
      <c r="AJ89" s="23">
        <v>84</v>
      </c>
      <c r="AK89" s="24"/>
      <c r="AL89" s="25">
        <f t="shared" si="28"/>
        <v>0</v>
      </c>
      <c r="AM89" s="26">
        <f t="shared" si="36"/>
        <v>0</v>
      </c>
      <c r="AN89" s="26">
        <f t="shared" si="36"/>
        <v>0</v>
      </c>
      <c r="AO89" s="27">
        <f t="shared" si="36"/>
        <v>0</v>
      </c>
    </row>
    <row r="90" spans="1:41" x14ac:dyDescent="0.35">
      <c r="A90" s="28">
        <v>85</v>
      </c>
      <c r="B90" s="51">
        <f>IF(General!$I$18=1,'Class 1'!D90,'Class 1'!C90)</f>
        <v>0</v>
      </c>
      <c r="C90" s="65"/>
      <c r="D90" s="56"/>
      <c r="E90" s="55">
        <f>IF(C90&lt;&gt;0,VLOOKUP(C90,General!$A$15:$C$514,2,FALSE),0)</f>
        <v>0</v>
      </c>
      <c r="F90" s="55">
        <f>IF(C90&lt;&gt;0,VLOOKUP(C90,General!$A$15:$C$514,3,FALSE),0)</f>
        <v>0</v>
      </c>
      <c r="G90" s="62"/>
      <c r="H90" s="29">
        <f t="shared" si="37"/>
        <v>0</v>
      </c>
      <c r="AJ90" s="23">
        <v>85</v>
      </c>
      <c r="AK90" s="24"/>
      <c r="AL90" s="25">
        <f t="shared" si="28"/>
        <v>0</v>
      </c>
      <c r="AM90" s="26">
        <f t="shared" si="36"/>
        <v>0</v>
      </c>
      <c r="AN90" s="26">
        <f t="shared" si="36"/>
        <v>0</v>
      </c>
      <c r="AO90" s="27">
        <f t="shared" si="36"/>
        <v>0</v>
      </c>
    </row>
    <row r="91" spans="1:41" x14ac:dyDescent="0.35">
      <c r="A91" s="28">
        <v>86</v>
      </c>
      <c r="B91" s="51">
        <f>IF(General!$I$18=1,'Class 1'!D91,'Class 1'!C91)</f>
        <v>0</v>
      </c>
      <c r="C91" s="65"/>
      <c r="D91" s="56"/>
      <c r="E91" s="55">
        <f>IF(C91&lt;&gt;0,VLOOKUP(C91,General!$A$15:$C$514,2,FALSE),0)</f>
        <v>0</v>
      </c>
      <c r="F91" s="55">
        <f>IF(C91&lt;&gt;0,VLOOKUP(C91,General!$A$15:$C$514,3,FALSE),0)</f>
        <v>0</v>
      </c>
      <c r="G91" s="62"/>
      <c r="H91" s="29">
        <f t="shared" si="37"/>
        <v>0</v>
      </c>
      <c r="AJ91" s="23">
        <v>86</v>
      </c>
      <c r="AK91" s="24"/>
      <c r="AL91" s="25">
        <f t="shared" si="28"/>
        <v>0</v>
      </c>
      <c r="AM91" s="26">
        <f t="shared" si="36"/>
        <v>0</v>
      </c>
      <c r="AN91" s="26">
        <f t="shared" si="36"/>
        <v>0</v>
      </c>
      <c r="AO91" s="27">
        <f t="shared" si="36"/>
        <v>0</v>
      </c>
    </row>
    <row r="92" spans="1:41" x14ac:dyDescent="0.35">
      <c r="A92" s="28">
        <v>87</v>
      </c>
      <c r="B92" s="51">
        <f>IF(General!$I$18=1,'Class 1'!D92,'Class 1'!C92)</f>
        <v>0</v>
      </c>
      <c r="C92" s="65"/>
      <c r="D92" s="56"/>
      <c r="E92" s="55">
        <f>IF(C92&lt;&gt;0,VLOOKUP(C92,General!$A$15:$C$514,2,FALSE),0)</f>
        <v>0</v>
      </c>
      <c r="F92" s="55">
        <f>IF(C92&lt;&gt;0,VLOOKUP(C92,General!$A$15:$C$514,3,FALSE),0)</f>
        <v>0</v>
      </c>
      <c r="G92" s="62"/>
      <c r="H92" s="29">
        <f t="shared" si="37"/>
        <v>0</v>
      </c>
      <c r="AJ92" s="23">
        <v>87</v>
      </c>
      <c r="AK92" s="24"/>
      <c r="AL92" s="25">
        <f t="shared" si="28"/>
        <v>0</v>
      </c>
      <c r="AM92" s="26">
        <f t="shared" si="36"/>
        <v>0</v>
      </c>
      <c r="AN92" s="26">
        <f t="shared" si="36"/>
        <v>0</v>
      </c>
      <c r="AO92" s="27">
        <f t="shared" si="36"/>
        <v>0</v>
      </c>
    </row>
    <row r="93" spans="1:41" x14ac:dyDescent="0.35">
      <c r="A93" s="28">
        <v>88</v>
      </c>
      <c r="B93" s="51">
        <f>IF(General!$I$18=1,'Class 1'!D93,'Class 1'!C93)</f>
        <v>0</v>
      </c>
      <c r="C93" s="65"/>
      <c r="D93" s="56"/>
      <c r="E93" s="55">
        <f>IF(C93&lt;&gt;0,VLOOKUP(C93,General!$A$15:$C$514,2,FALSE),0)</f>
        <v>0</v>
      </c>
      <c r="F93" s="55">
        <f>IF(C93&lt;&gt;0,VLOOKUP(C93,General!$A$15:$C$514,3,FALSE),0)</f>
        <v>0</v>
      </c>
      <c r="G93" s="62"/>
      <c r="H93" s="29">
        <f t="shared" si="37"/>
        <v>0</v>
      </c>
      <c r="AJ93" s="23">
        <v>88</v>
      </c>
      <c r="AK93" s="24"/>
      <c r="AL93" s="25">
        <f t="shared" si="28"/>
        <v>0</v>
      </c>
      <c r="AM93" s="26">
        <f t="shared" si="36"/>
        <v>0</v>
      </c>
      <c r="AN93" s="26">
        <f t="shared" si="36"/>
        <v>0</v>
      </c>
      <c r="AO93" s="27">
        <f t="shared" si="36"/>
        <v>0</v>
      </c>
    </row>
    <row r="94" spans="1:41" x14ac:dyDescent="0.35">
      <c r="A94" s="28">
        <v>89</v>
      </c>
      <c r="B94" s="51">
        <f>IF(General!$I$18=1,'Class 1'!D94,'Class 1'!C94)</f>
        <v>0</v>
      </c>
      <c r="C94" s="65"/>
      <c r="D94" s="56"/>
      <c r="E94" s="55">
        <f>IF(C94&lt;&gt;0,VLOOKUP(C94,General!$A$15:$C$514,2,FALSE),0)</f>
        <v>0</v>
      </c>
      <c r="F94" s="55">
        <f>IF(C94&lt;&gt;0,VLOOKUP(C94,General!$A$15:$C$514,3,FALSE),0)</f>
        <v>0</v>
      </c>
      <c r="G94" s="62"/>
      <c r="H94" s="29">
        <f t="shared" si="37"/>
        <v>0</v>
      </c>
      <c r="AJ94" s="23">
        <v>89</v>
      </c>
      <c r="AK94" s="24"/>
      <c r="AL94" s="25">
        <f t="shared" si="28"/>
        <v>0</v>
      </c>
      <c r="AM94" s="26">
        <f t="shared" si="36"/>
        <v>0</v>
      </c>
      <c r="AN94" s="26">
        <f t="shared" si="36"/>
        <v>0</v>
      </c>
      <c r="AO94" s="27">
        <f t="shared" si="36"/>
        <v>0</v>
      </c>
    </row>
    <row r="95" spans="1:41" x14ac:dyDescent="0.35">
      <c r="A95" s="28">
        <v>90</v>
      </c>
      <c r="B95" s="51">
        <f>IF(General!$I$18=1,'Class 1'!D95,'Class 1'!C95)</f>
        <v>0</v>
      </c>
      <c r="C95" s="65"/>
      <c r="D95" s="56"/>
      <c r="E95" s="55">
        <f>IF(C95&lt;&gt;0,VLOOKUP(C95,General!$A$15:$C$514,2,FALSE),0)</f>
        <v>0</v>
      </c>
      <c r="F95" s="55">
        <f>IF(C95&lt;&gt;0,VLOOKUP(C95,General!$A$15:$C$514,3,FALSE),0)</f>
        <v>0</v>
      </c>
      <c r="G95" s="62"/>
      <c r="H95" s="29">
        <f t="shared" si="37"/>
        <v>0</v>
      </c>
      <c r="AJ95" s="23">
        <v>90</v>
      </c>
      <c r="AK95" s="24"/>
      <c r="AL95" s="25">
        <f t="shared" si="28"/>
        <v>0</v>
      </c>
      <c r="AM95" s="26">
        <f t="shared" si="36"/>
        <v>0</v>
      </c>
      <c r="AN95" s="26">
        <f t="shared" si="36"/>
        <v>0</v>
      </c>
      <c r="AO95" s="27">
        <f t="shared" si="36"/>
        <v>0</v>
      </c>
    </row>
    <row r="96" spans="1:41" x14ac:dyDescent="0.35">
      <c r="A96" s="28">
        <v>91</v>
      </c>
      <c r="B96" s="51">
        <f>IF(General!$I$18=1,'Class 1'!D96,'Class 1'!C96)</f>
        <v>0</v>
      </c>
      <c r="C96" s="65"/>
      <c r="D96" s="56"/>
      <c r="E96" s="55">
        <f>IF(C96&lt;&gt;0,VLOOKUP(C96,General!$A$15:$C$514,2,FALSE),0)</f>
        <v>0</v>
      </c>
      <c r="F96" s="55">
        <f>IF(C96&lt;&gt;0,VLOOKUP(C96,General!$A$15:$C$514,3,FALSE),0)</f>
        <v>0</v>
      </c>
      <c r="G96" s="62"/>
      <c r="H96" s="29">
        <f t="shared" si="37"/>
        <v>0</v>
      </c>
      <c r="AJ96" s="23">
        <v>91</v>
      </c>
      <c r="AK96" s="24"/>
      <c r="AL96" s="25">
        <f t="shared" si="28"/>
        <v>0</v>
      </c>
      <c r="AM96" s="26">
        <f t="shared" si="36"/>
        <v>0</v>
      </c>
      <c r="AN96" s="26">
        <f t="shared" si="36"/>
        <v>0</v>
      </c>
      <c r="AO96" s="27">
        <f t="shared" si="36"/>
        <v>0</v>
      </c>
    </row>
    <row r="97" spans="1:41" x14ac:dyDescent="0.35">
      <c r="A97" s="28">
        <v>92</v>
      </c>
      <c r="B97" s="51">
        <f>IF(General!$I$18=1,'Class 1'!D97,'Class 1'!C97)</f>
        <v>0</v>
      </c>
      <c r="C97" s="65"/>
      <c r="D97" s="56"/>
      <c r="E97" s="55">
        <f>IF(C97&lt;&gt;0,VLOOKUP(C97,General!$A$15:$C$514,2,FALSE),0)</f>
        <v>0</v>
      </c>
      <c r="F97" s="55">
        <f>IF(C97&lt;&gt;0,VLOOKUP(C97,General!$A$15:$C$514,3,FALSE),0)</f>
        <v>0</v>
      </c>
      <c r="G97" s="62"/>
      <c r="H97" s="29">
        <f t="shared" si="37"/>
        <v>0</v>
      </c>
      <c r="AJ97" s="23">
        <v>92</v>
      </c>
      <c r="AK97" s="24"/>
      <c r="AL97" s="25">
        <f t="shared" si="28"/>
        <v>0</v>
      </c>
      <c r="AM97" s="26">
        <f t="shared" si="36"/>
        <v>0</v>
      </c>
      <c r="AN97" s="26">
        <f t="shared" si="36"/>
        <v>0</v>
      </c>
      <c r="AO97" s="27">
        <f t="shared" si="36"/>
        <v>0</v>
      </c>
    </row>
    <row r="98" spans="1:41" x14ac:dyDescent="0.35">
      <c r="A98" s="28">
        <v>93</v>
      </c>
      <c r="B98" s="51">
        <f>IF(General!$I$18=1,'Class 1'!D98,'Class 1'!C98)</f>
        <v>0</v>
      </c>
      <c r="C98" s="65"/>
      <c r="D98" s="56"/>
      <c r="E98" s="55">
        <f>IF(C98&lt;&gt;0,VLOOKUP(C98,General!$A$15:$C$514,2,FALSE),0)</f>
        <v>0</v>
      </c>
      <c r="F98" s="55">
        <f>IF(C98&lt;&gt;0,VLOOKUP(C98,General!$A$15:$C$514,3,FALSE),0)</f>
        <v>0</v>
      </c>
      <c r="G98" s="62"/>
      <c r="H98" s="29">
        <f t="shared" si="37"/>
        <v>0</v>
      </c>
      <c r="AJ98" s="23">
        <v>93</v>
      </c>
      <c r="AK98" s="24"/>
      <c r="AL98" s="25">
        <f t="shared" si="28"/>
        <v>0</v>
      </c>
      <c r="AM98" s="26">
        <f t="shared" si="36"/>
        <v>0</v>
      </c>
      <c r="AN98" s="26">
        <f t="shared" si="36"/>
        <v>0</v>
      </c>
      <c r="AO98" s="27">
        <f t="shared" si="36"/>
        <v>0</v>
      </c>
    </row>
    <row r="99" spans="1:41" x14ac:dyDescent="0.35">
      <c r="A99" s="28">
        <v>94</v>
      </c>
      <c r="B99" s="51">
        <f>IF(General!$I$18=1,'Class 1'!D99,'Class 1'!C99)</f>
        <v>0</v>
      </c>
      <c r="C99" s="65"/>
      <c r="D99" s="56"/>
      <c r="E99" s="55">
        <f>IF(C99&lt;&gt;0,VLOOKUP(C99,General!$A$15:$C$514,2,FALSE),0)</f>
        <v>0</v>
      </c>
      <c r="F99" s="55">
        <f>IF(C99&lt;&gt;0,VLOOKUP(C99,General!$A$15:$C$514,3,FALSE),0)</f>
        <v>0</v>
      </c>
      <c r="G99" s="62"/>
      <c r="H99" s="29">
        <f t="shared" si="37"/>
        <v>0</v>
      </c>
      <c r="AJ99" s="23">
        <v>94</v>
      </c>
      <c r="AK99" s="24"/>
      <c r="AL99" s="25">
        <f t="shared" si="28"/>
        <v>0</v>
      </c>
      <c r="AM99" s="26">
        <f t="shared" si="36"/>
        <v>0</v>
      </c>
      <c r="AN99" s="26">
        <f t="shared" si="36"/>
        <v>0</v>
      </c>
      <c r="AO99" s="27">
        <f t="shared" si="36"/>
        <v>0</v>
      </c>
    </row>
    <row r="100" spans="1:41" x14ac:dyDescent="0.35">
      <c r="A100" s="28">
        <v>95</v>
      </c>
      <c r="B100" s="51">
        <f>IF(General!$I$18=1,'Class 1'!D100,'Class 1'!C100)</f>
        <v>0</v>
      </c>
      <c r="C100" s="65"/>
      <c r="D100" s="56"/>
      <c r="E100" s="55">
        <f>IF(C100&lt;&gt;0,VLOOKUP(C100,General!$A$15:$C$514,2,FALSE),0)</f>
        <v>0</v>
      </c>
      <c r="F100" s="55">
        <f>IF(C100&lt;&gt;0,VLOOKUP(C100,General!$A$15:$C$514,3,FALSE),0)</f>
        <v>0</v>
      </c>
      <c r="G100" s="62"/>
      <c r="H100" s="29">
        <f t="shared" si="37"/>
        <v>0</v>
      </c>
      <c r="AJ100" s="23">
        <v>95</v>
      </c>
      <c r="AK100" s="24"/>
      <c r="AL100" s="25">
        <f t="shared" ref="AL100:AL105" si="38">IF(B100&gt;0,B100,0)</f>
        <v>0</v>
      </c>
      <c r="AM100" s="26">
        <f t="shared" ref="AM100:AO105" si="39">E100</f>
        <v>0</v>
      </c>
      <c r="AN100" s="26">
        <f t="shared" si="39"/>
        <v>0</v>
      </c>
      <c r="AO100" s="27">
        <f t="shared" si="39"/>
        <v>0</v>
      </c>
    </row>
    <row r="101" spans="1:41" x14ac:dyDescent="0.35">
      <c r="A101" s="28">
        <v>96</v>
      </c>
      <c r="B101" s="51">
        <f>IF(General!$I$18=1,'Class 1'!D101,'Class 1'!C101)</f>
        <v>0</v>
      </c>
      <c r="C101" s="65"/>
      <c r="D101" s="56"/>
      <c r="E101" s="55">
        <f>IF(C101&lt;&gt;0,VLOOKUP(C101,General!$A$15:$C$514,2,FALSE),0)</f>
        <v>0</v>
      </c>
      <c r="F101" s="55">
        <f>IF(C101&lt;&gt;0,VLOOKUP(C101,General!$A$15:$C$514,3,FALSE),0)</f>
        <v>0</v>
      </c>
      <c r="G101" s="62"/>
      <c r="H101" s="29">
        <f t="shared" si="37"/>
        <v>0</v>
      </c>
      <c r="AJ101" s="23">
        <v>96</v>
      </c>
      <c r="AK101" s="24"/>
      <c r="AL101" s="25">
        <f t="shared" si="38"/>
        <v>0</v>
      </c>
      <c r="AM101" s="26">
        <f t="shared" si="39"/>
        <v>0</v>
      </c>
      <c r="AN101" s="26">
        <f t="shared" si="39"/>
        <v>0</v>
      </c>
      <c r="AO101" s="27">
        <f t="shared" si="39"/>
        <v>0</v>
      </c>
    </row>
    <row r="102" spans="1:41" x14ac:dyDescent="0.35">
      <c r="A102" s="28">
        <v>97</v>
      </c>
      <c r="B102" s="51">
        <f>IF(General!$I$18=1,'Class 1'!D102,'Class 1'!C102)</f>
        <v>0</v>
      </c>
      <c r="C102" s="65"/>
      <c r="D102" s="56"/>
      <c r="E102" s="55">
        <f>IF(C102&lt;&gt;0,VLOOKUP(C102,General!$A$15:$C$514,2,FALSE),0)</f>
        <v>0</v>
      </c>
      <c r="F102" s="55">
        <f>IF(C102&lt;&gt;0,VLOOKUP(C102,General!$A$15:$C$514,3,FALSE),0)</f>
        <v>0</v>
      </c>
      <c r="G102" s="62"/>
      <c r="H102" s="29">
        <f t="shared" si="37"/>
        <v>0</v>
      </c>
      <c r="AJ102" s="23">
        <v>97</v>
      </c>
      <c r="AK102" s="24"/>
      <c r="AL102" s="25">
        <f t="shared" si="38"/>
        <v>0</v>
      </c>
      <c r="AM102" s="26">
        <f t="shared" si="39"/>
        <v>0</v>
      </c>
      <c r="AN102" s="26">
        <f t="shared" si="39"/>
        <v>0</v>
      </c>
      <c r="AO102" s="27">
        <f t="shared" si="39"/>
        <v>0</v>
      </c>
    </row>
    <row r="103" spans="1:41" x14ac:dyDescent="0.35">
      <c r="A103" s="28">
        <v>98</v>
      </c>
      <c r="B103" s="51">
        <f>IF(General!$I$18=1,'Class 1'!D103,'Class 1'!C103)</f>
        <v>0</v>
      </c>
      <c r="C103" s="65"/>
      <c r="D103" s="56"/>
      <c r="E103" s="55">
        <f>IF(C103&lt;&gt;0,VLOOKUP(C103,General!$A$15:$C$514,2,FALSE),0)</f>
        <v>0</v>
      </c>
      <c r="F103" s="55">
        <f>IF(C103&lt;&gt;0,VLOOKUP(C103,General!$A$15:$C$514,3,FALSE),0)</f>
        <v>0</v>
      </c>
      <c r="G103" s="62"/>
      <c r="H103" s="29">
        <f t="shared" si="37"/>
        <v>0</v>
      </c>
      <c r="AJ103" s="23">
        <v>98</v>
      </c>
      <c r="AK103" s="24"/>
      <c r="AL103" s="25">
        <f t="shared" si="38"/>
        <v>0</v>
      </c>
      <c r="AM103" s="26">
        <f t="shared" si="39"/>
        <v>0</v>
      </c>
      <c r="AN103" s="26">
        <f t="shared" si="39"/>
        <v>0</v>
      </c>
      <c r="AO103" s="27">
        <f t="shared" si="39"/>
        <v>0</v>
      </c>
    </row>
    <row r="104" spans="1:41" x14ac:dyDescent="0.35">
      <c r="A104" s="28">
        <v>99</v>
      </c>
      <c r="B104" s="51">
        <f>IF(General!$I$18=1,'Class 1'!D104,'Class 1'!C104)</f>
        <v>0</v>
      </c>
      <c r="C104" s="65"/>
      <c r="D104" s="56"/>
      <c r="E104" s="55">
        <f>IF(C104&lt;&gt;0,VLOOKUP(C104,General!$A$15:$C$514,2,FALSE),0)</f>
        <v>0</v>
      </c>
      <c r="F104" s="55">
        <f>IF(C104&lt;&gt;0,VLOOKUP(C104,General!$A$15:$C$514,3,FALSE),0)</f>
        <v>0</v>
      </c>
      <c r="G104" s="62"/>
      <c r="H104" s="29">
        <f t="shared" si="37"/>
        <v>0</v>
      </c>
      <c r="AJ104" s="23">
        <v>99</v>
      </c>
      <c r="AK104" s="24"/>
      <c r="AL104" s="25">
        <f t="shared" si="38"/>
        <v>0</v>
      </c>
      <c r="AM104" s="26">
        <f t="shared" si="39"/>
        <v>0</v>
      </c>
      <c r="AN104" s="26">
        <f t="shared" si="39"/>
        <v>0</v>
      </c>
      <c r="AO104" s="27">
        <f t="shared" si="39"/>
        <v>0</v>
      </c>
    </row>
    <row r="105" spans="1:41" x14ac:dyDescent="0.35">
      <c r="A105" s="40">
        <v>100</v>
      </c>
      <c r="B105" s="52">
        <f>IF(General!$I$18=1,'Class 1'!D105,'Class 1'!C105)</f>
        <v>0</v>
      </c>
      <c r="C105" s="66"/>
      <c r="D105" s="57"/>
      <c r="E105" s="55">
        <f>IF(C105&lt;&gt;0,VLOOKUP(C105,General!$A$15:$C$514,2,FALSE),0)</f>
        <v>0</v>
      </c>
      <c r="F105" s="55">
        <f>IF(C105&lt;&gt;0,VLOOKUP(C105,General!$A$15:$C$514,3,FALSE),0)</f>
        <v>0</v>
      </c>
      <c r="G105" s="63"/>
      <c r="H105" s="29">
        <f t="shared" si="37"/>
        <v>0</v>
      </c>
      <c r="AJ105" s="41">
        <v>100</v>
      </c>
      <c r="AK105" s="42"/>
      <c r="AL105" s="43">
        <f t="shared" si="38"/>
        <v>0</v>
      </c>
      <c r="AM105" s="44">
        <f t="shared" si="39"/>
        <v>0</v>
      </c>
      <c r="AN105" s="44">
        <f t="shared" si="39"/>
        <v>0</v>
      </c>
      <c r="AO105" s="27">
        <f t="shared" si="39"/>
        <v>0</v>
      </c>
    </row>
    <row r="106" spans="1:41" x14ac:dyDescent="0.35">
      <c r="C106" s="1">
        <f>COUNTIF(C6:C105,"&gt;0")</f>
        <v>0</v>
      </c>
    </row>
    <row r="110" spans="1:41" x14ac:dyDescent="0.35">
      <c r="K110" s="182" t="s">
        <v>49</v>
      </c>
      <c r="L110" s="182" t="s">
        <v>63</v>
      </c>
      <c r="M110" s="48"/>
      <c r="N110" s="48"/>
      <c r="O110" s="48" t="s">
        <v>62</v>
      </c>
      <c r="P110" s="48"/>
      <c r="Q110" s="48"/>
      <c r="T110" s="182" t="s">
        <v>49</v>
      </c>
      <c r="U110" s="182" t="s">
        <v>50</v>
      </c>
      <c r="V110" s="48"/>
      <c r="W110" s="48"/>
      <c r="X110" s="48" t="s">
        <v>58</v>
      </c>
      <c r="Y110" s="48"/>
      <c r="Z110" s="48"/>
    </row>
    <row r="111" spans="1:41" x14ac:dyDescent="0.35">
      <c r="K111" s="182"/>
      <c r="L111" s="182"/>
      <c r="M111" s="48" t="s">
        <v>53</v>
      </c>
      <c r="N111" s="48" t="s">
        <v>3</v>
      </c>
      <c r="O111" s="48" t="s">
        <v>4</v>
      </c>
      <c r="P111" s="48" t="s">
        <v>54</v>
      </c>
      <c r="Q111" s="48" t="s">
        <v>55</v>
      </c>
      <c r="T111" s="182"/>
      <c r="U111" s="182"/>
      <c r="V111" s="48" t="s">
        <v>53</v>
      </c>
      <c r="W111" s="48" t="s">
        <v>3</v>
      </c>
      <c r="X111" s="48" t="s">
        <v>4</v>
      </c>
      <c r="Y111" s="48" t="s">
        <v>54</v>
      </c>
      <c r="Z111" s="48" t="s">
        <v>55</v>
      </c>
    </row>
    <row r="112" spans="1:41" x14ac:dyDescent="0.35">
      <c r="K112" s="87">
        <f>RANK(P112,P$112:P$116,1)</f>
        <v>1</v>
      </c>
      <c r="L112" s="87">
        <f>RANK(Q112,Q$112:Q$116,1)</f>
        <v>1</v>
      </c>
      <c r="M112" s="87">
        <v>1</v>
      </c>
      <c r="N112" s="87">
        <f>_xlfn.IFNA(VLOOKUP(M112,$M$8:$O$13,2,FALSE),0)</f>
        <v>0</v>
      </c>
      <c r="O112" s="87">
        <f>_xlfn.IFNA(VLOOKUP(N112,$B$6:$E$35,4,FALSE),0)</f>
        <v>0</v>
      </c>
      <c r="P112" s="93">
        <f>IF(N112&gt;0,VLOOKUP(N112,B$6:G$35,6,FALSE),999)</f>
        <v>999</v>
      </c>
      <c r="Q112" s="93">
        <f>IF(N112&gt;0,VLOOKUP(N112,$B$6:$G$35,6,FALSE),Q$145)</f>
        <v>0.12498842592592592</v>
      </c>
      <c r="T112" s="90">
        <f>RANK(Y112,Y$112:Y$115,1)</f>
        <v>1</v>
      </c>
      <c r="U112" s="90"/>
      <c r="V112" s="90">
        <v>1</v>
      </c>
      <c r="W112" s="90">
        <f>_xlfn.IFNA(VLOOKUP(V112,$U$17:$W$22,3,FALSE),0)</f>
        <v>0</v>
      </c>
      <c r="X112" s="91">
        <f t="shared" ref="X112:X123" si="40">VLOOKUP(W112,B$6:E$35,4,FALSE)</f>
        <v>0</v>
      </c>
      <c r="Y112" s="89">
        <f t="shared" ref="Y112:Y123" si="41">IF(W112&gt;0,VLOOKUP(W112,B$6:G$35,6,FALSE),Y$145)</f>
        <v>0.12498842592592592</v>
      </c>
      <c r="Z112" s="92">
        <f>_xlfn.IFNA(VLOOKUP(W112,$W$17:$Y$22,3,FALSE),Z125)</f>
        <v>0</v>
      </c>
    </row>
    <row r="113" spans="10:27" x14ac:dyDescent="0.35">
      <c r="K113" s="87">
        <f t="shared" ref="K113:L116" si="42">RANK(P113,P$112:P$116,1)</f>
        <v>1</v>
      </c>
      <c r="L113" s="87">
        <f t="shared" si="42"/>
        <v>1</v>
      </c>
      <c r="M113" s="87">
        <v>1</v>
      </c>
      <c r="N113" s="87">
        <f>_xlfn.IFNA(VLOOKUP($M113,$M$17:$O$22,2,FALSE),0)</f>
        <v>0</v>
      </c>
      <c r="O113" s="87">
        <f>_xlfn.IFNA(VLOOKUP(N113,$B$6:$E$35,4,FALSE),0)</f>
        <v>0</v>
      </c>
      <c r="P113" s="93">
        <f>IF(N113&gt;0,VLOOKUP(N113,B$6:G$35,6,FALSE),999)</f>
        <v>999</v>
      </c>
      <c r="Q113" s="93">
        <f>IF(N113&gt;0,VLOOKUP(N113,$B$6:$G$35,6,FALSE),Q$145)</f>
        <v>0.12498842592592592</v>
      </c>
      <c r="T113" s="90">
        <f>RANK(Y113,Y$112:Y$115,1)</f>
        <v>1</v>
      </c>
      <c r="U113" s="90"/>
      <c r="V113" s="90">
        <v>2</v>
      </c>
      <c r="W113" s="90">
        <f>_xlfn.IFNA(VLOOKUP(V113,$U$17:$W$22,3,FALSE),0)</f>
        <v>0</v>
      </c>
      <c r="X113" s="91">
        <f t="shared" si="40"/>
        <v>0</v>
      </c>
      <c r="Y113" s="89">
        <f t="shared" si="41"/>
        <v>0.12498842592592592</v>
      </c>
      <c r="Z113" s="92">
        <f t="shared" ref="Z113" si="43">VLOOKUP(W113,$W$17:$Y$22,3,FALSE)</f>
        <v>0</v>
      </c>
    </row>
    <row r="114" spans="10:27" x14ac:dyDescent="0.35">
      <c r="K114" s="87">
        <f t="shared" si="42"/>
        <v>1</v>
      </c>
      <c r="L114" s="87">
        <f t="shared" si="42"/>
        <v>1</v>
      </c>
      <c r="M114" s="87">
        <v>1</v>
      </c>
      <c r="N114" s="87">
        <f>_xlfn.IFNA(VLOOKUP($M114,$M26:$O$31,2,FALSE),0)</f>
        <v>0</v>
      </c>
      <c r="O114" s="87">
        <f>_xlfn.IFNA(VLOOKUP(N114,$B$6:$E$35,4,FALSE),0)</f>
        <v>0</v>
      </c>
      <c r="P114" s="93">
        <f>IF(N114&gt;0,VLOOKUP(N114,B$6:G$35,6,FALSE),999)</f>
        <v>999</v>
      </c>
      <c r="Q114" s="93">
        <f>IF(N114&gt;0,VLOOKUP(N114,$B$6:$G$35,6,FALSE),Q$145)</f>
        <v>0.12498842592592592</v>
      </c>
      <c r="T114" s="90">
        <f>RANK(Y114,Y$112:Y$115,1)</f>
        <v>1</v>
      </c>
      <c r="U114" s="90"/>
      <c r="V114" s="90">
        <v>1</v>
      </c>
      <c r="W114" s="90">
        <f>_xlfn.IFNA(VLOOKUP(V114,$U$35:$W$40,3,FALSE),0)</f>
        <v>0</v>
      </c>
      <c r="X114" s="91">
        <f t="shared" si="40"/>
        <v>0</v>
      </c>
      <c r="Y114" s="89">
        <f t="shared" si="41"/>
        <v>0.12498842592592592</v>
      </c>
      <c r="Z114" s="92">
        <f>VLOOKUP(W114,$W$35:$Y$40,3,FALSE)</f>
        <v>0</v>
      </c>
    </row>
    <row r="115" spans="10:27" x14ac:dyDescent="0.35">
      <c r="K115" s="87">
        <f t="shared" si="42"/>
        <v>1</v>
      </c>
      <c r="L115" s="87">
        <f t="shared" si="42"/>
        <v>1</v>
      </c>
      <c r="M115" s="87">
        <v>2</v>
      </c>
      <c r="N115" s="87">
        <f>_xlfn.IFNA(VLOOKUP(M115,$M$8:$O$13,2,FALSE),0)</f>
        <v>0</v>
      </c>
      <c r="O115" s="87">
        <f>_xlfn.IFNA(VLOOKUP(N115,$B$6:$E$35,4,FALSE),0)</f>
        <v>0</v>
      </c>
      <c r="P115" s="93">
        <f>IF(N115&gt;0,VLOOKUP(N115,B$6:G$35,6,FALSE),999)</f>
        <v>999</v>
      </c>
      <c r="Q115" s="93">
        <f>IF(N115&gt;0,VLOOKUP(N115,$B$6:$G$35,6,FALSE),Q$145)</f>
        <v>0.12498842592592592</v>
      </c>
      <c r="T115" s="90">
        <f>RANK(Y115,Y$112:Y$115,1)</f>
        <v>1</v>
      </c>
      <c r="U115" s="90"/>
      <c r="V115" s="90">
        <v>2</v>
      </c>
      <c r="W115" s="90">
        <f>_xlfn.IFNA(VLOOKUP(V115,$U$35:$W$40,3,FALSE),0)</f>
        <v>0</v>
      </c>
      <c r="X115" s="91">
        <f t="shared" si="40"/>
        <v>0</v>
      </c>
      <c r="Y115" s="89">
        <f t="shared" si="41"/>
        <v>0.12498842592592592</v>
      </c>
      <c r="Z115" s="92">
        <f>VLOOKUP(W115,$W$35:$Y$40,3,FALSE)</f>
        <v>0</v>
      </c>
    </row>
    <row r="116" spans="10:27" x14ac:dyDescent="0.35">
      <c r="K116" s="87">
        <f t="shared" si="42"/>
        <v>1</v>
      </c>
      <c r="L116" s="87">
        <f t="shared" si="42"/>
        <v>1</v>
      </c>
      <c r="M116" s="87">
        <v>2</v>
      </c>
      <c r="N116" s="87">
        <f>_xlfn.IFNA(VLOOKUP($M116,$M$17:$O$22,2,FALSE),0)</f>
        <v>0</v>
      </c>
      <c r="O116" s="87">
        <f>_xlfn.IFNA(VLOOKUP(N116,$B$6:$E$35,4,FALSE),0)</f>
        <v>0</v>
      </c>
      <c r="P116" s="93">
        <f>IF(N116&gt;0,VLOOKUP(N116,B$6:G$35,6,FALSE),999)</f>
        <v>999</v>
      </c>
      <c r="Q116" s="93">
        <f>IF(N116&gt;0,VLOOKUP(N116,$B$6:$G$35,6,FALSE),Q$145)</f>
        <v>0.12498842592592592</v>
      </c>
      <c r="T116" s="158">
        <f>RANK(Y116,Y$116:Y$117,1)</f>
        <v>1</v>
      </c>
      <c r="U116" s="158">
        <f>IF(Z116&gt;0,RANK(Z116,Z$116:Z$119,1),999)</f>
        <v>999</v>
      </c>
      <c r="V116" s="158">
        <v>3</v>
      </c>
      <c r="W116" s="158">
        <f>_xlfn.IFNA(VLOOKUP(V116,$U$17:$W$22,3,FALSE),0)</f>
        <v>0</v>
      </c>
      <c r="X116" s="159">
        <f t="shared" si="40"/>
        <v>0</v>
      </c>
      <c r="Y116" s="160">
        <f t="shared" si="41"/>
        <v>0.12498842592592592</v>
      </c>
      <c r="Z116" s="98">
        <f>_xlfn.IFNA(VLOOKUP(W116,$W$17:$Y$22,3,FALSE),Z125)</f>
        <v>0</v>
      </c>
      <c r="AA116" s="86" t="str">
        <f>IF(General!T$19=1,IF(U116&lt;3,"LL",0),IF(T116&lt;3,"LL",0))</f>
        <v>LL</v>
      </c>
    </row>
    <row r="117" spans="10:27" x14ac:dyDescent="0.35">
      <c r="K117" s="88" t="e">
        <f>RANK(P117,P$117:P$121,1)</f>
        <v>#VALUE!</v>
      </c>
      <c r="L117" s="88">
        <f>RANK(Q117,Q$117:Q$121,1)</f>
        <v>1</v>
      </c>
      <c r="M117" s="88">
        <v>1</v>
      </c>
      <c r="N117" s="88">
        <f>_xlfn.IFNA(VLOOKUP($M117,$M35:$O$40,2,FALSE),0)</f>
        <v>0</v>
      </c>
      <c r="O117" s="88">
        <f t="shared" ref="O117:O132" si="44">VLOOKUP(N117,$B$6:$E$35,4,FALSE)</f>
        <v>0</v>
      </c>
      <c r="P117" s="94" t="str">
        <f>IF(N117&gt;0,VLOOKUP(N117,B$6:G$35,6,FALSE)," ")</f>
        <v xml:space="preserve"> </v>
      </c>
      <c r="Q117" s="94">
        <f>IF(N117&gt;0,VLOOKUP(N117,$B$6:$G$35,6,FALSE),P$145)</f>
        <v>0</v>
      </c>
      <c r="T117" s="158">
        <f>RANK(Y117,Y$116:Y$117,1)</f>
        <v>1</v>
      </c>
      <c r="U117" s="158">
        <f>IF(Z117&gt;0,RANK(Z117,Z$116:Z$119,1),0)</f>
        <v>0</v>
      </c>
      <c r="V117" s="158">
        <v>3</v>
      </c>
      <c r="W117" s="158">
        <f>_xlfn.IFNA(VLOOKUP(V117,$U$35:$W$40,3,FALSE),0)</f>
        <v>0</v>
      </c>
      <c r="X117" s="159">
        <f t="shared" si="40"/>
        <v>0</v>
      </c>
      <c r="Y117" s="160">
        <f t="shared" si="41"/>
        <v>0.12498842592592592</v>
      </c>
      <c r="Z117" s="98">
        <f>_xlfn.IFNA(VLOOKUP(W117,$W$35:$Y$40,3,FALSE),Z125)</f>
        <v>0</v>
      </c>
      <c r="AA117" s="86" t="str">
        <f>IF(General!T$19=1,IF(U117&lt;3,"LL",0),IF(T117&lt;3,"LL",0))</f>
        <v>LL</v>
      </c>
    </row>
    <row r="118" spans="10:27" x14ac:dyDescent="0.35">
      <c r="K118" s="88" t="e">
        <f>RANK(P118,P$117:P$121,1)</f>
        <v>#VALUE!</v>
      </c>
      <c r="L118" s="88">
        <f>RANK(Q118,Q$117:Q$121,1)</f>
        <v>1</v>
      </c>
      <c r="M118" s="88">
        <v>1</v>
      </c>
      <c r="N118" s="88">
        <f>_xlfn.IFNA(VLOOKUP($M118,$M44:$O$49,2,FALSE),0)</f>
        <v>0</v>
      </c>
      <c r="O118" s="88">
        <f t="shared" si="44"/>
        <v>0</v>
      </c>
      <c r="P118" s="94" t="str">
        <f>IF(N118&gt;0,VLOOKUP(N118,B$6:G$35,6,FALSE)," ")</f>
        <v xml:space="preserve"> </v>
      </c>
      <c r="Q118" s="94">
        <f>IF(N118&gt;0,VLOOKUP(N118,$B$6:$G$35,6,FALSE),P$145)</f>
        <v>0</v>
      </c>
      <c r="T118" s="158"/>
      <c r="U118" s="158">
        <f>IF(Z118&gt;0,RANK(Z118,Z$116:Z$119,1),0)</f>
        <v>0</v>
      </c>
      <c r="V118" s="158">
        <v>4</v>
      </c>
      <c r="W118" s="158">
        <f>_xlfn.IFNA(VLOOKUP(V118,$U$17:$W$22,3,FALSE),0)</f>
        <v>0</v>
      </c>
      <c r="X118" s="159">
        <f t="shared" si="40"/>
        <v>0</v>
      </c>
      <c r="Y118" s="160">
        <f t="shared" si="41"/>
        <v>0.12498842592592592</v>
      </c>
      <c r="Z118" s="98">
        <f>_xlfn.IFNA(VLOOKUP(W118,$W$17:$Y$22,3,FALSE),Z125)</f>
        <v>0</v>
      </c>
      <c r="AA118" s="86" t="b">
        <f>IF(General!$I$19=1,IF(U118&lt;3,"LL",0))</f>
        <v>0</v>
      </c>
    </row>
    <row r="119" spans="10:27" x14ac:dyDescent="0.35">
      <c r="K119" s="88" t="e">
        <f t="shared" ref="K119:L121" si="45">RANK(P119,P$117:P$121,1)</f>
        <v>#VALUE!</v>
      </c>
      <c r="L119" s="88">
        <f t="shared" si="45"/>
        <v>1</v>
      </c>
      <c r="M119" s="88">
        <v>2</v>
      </c>
      <c r="N119" s="88">
        <f>_xlfn.IFNA(VLOOKUP($M119,$M26:$O$31,2,FALSE),0)</f>
        <v>0</v>
      </c>
      <c r="O119" s="88">
        <f t="shared" si="44"/>
        <v>0</v>
      </c>
      <c r="P119" s="94" t="str">
        <f>IF(N119&gt;0,VLOOKUP(N119,B$6:G$35,6,FALSE)," ")</f>
        <v xml:space="preserve"> </v>
      </c>
      <c r="Q119" s="94">
        <f>IF(N119&gt;0,VLOOKUP(N119,$B$6:$G$35,6,FALSE),P$145)</f>
        <v>0</v>
      </c>
      <c r="T119" s="158"/>
      <c r="U119" s="158">
        <f>IF(Z119&gt;0,RANK(Z119,Z$116:Z$119,1),0)</f>
        <v>0</v>
      </c>
      <c r="V119" s="158">
        <v>4</v>
      </c>
      <c r="W119" s="158">
        <f>_xlfn.IFNA(VLOOKUP(V119,$U$35:$W$40,3,FALSE),0)</f>
        <v>0</v>
      </c>
      <c r="X119" s="159">
        <f t="shared" si="40"/>
        <v>0</v>
      </c>
      <c r="Y119" s="160">
        <f t="shared" si="41"/>
        <v>0.12498842592592592</v>
      </c>
      <c r="Z119" s="98">
        <f>_xlfn.IFNA(VLOOKUP(W119,$W$35:$Y$40,3,FALSE),Z125)</f>
        <v>0</v>
      </c>
      <c r="AA119" s="86" t="b">
        <f>IF(General!$I$19=1,IF(U119&lt;3,"LL",0))</f>
        <v>0</v>
      </c>
    </row>
    <row r="120" spans="10:27" x14ac:dyDescent="0.35">
      <c r="K120" s="88" t="e">
        <f t="shared" si="45"/>
        <v>#VALUE!</v>
      </c>
      <c r="L120" s="88">
        <f t="shared" si="45"/>
        <v>1</v>
      </c>
      <c r="M120" s="88">
        <v>2</v>
      </c>
      <c r="N120" s="88">
        <f>_xlfn.IFNA(VLOOKUP($M120,$M35:$O$40,2,FALSE),0)</f>
        <v>0</v>
      </c>
      <c r="O120" s="88">
        <f t="shared" si="44"/>
        <v>0</v>
      </c>
      <c r="P120" s="94" t="str">
        <f>IF(N120&gt;0,VLOOKUP(N120,B$6:G$35,6,FALSE)," ")</f>
        <v xml:space="preserve"> </v>
      </c>
      <c r="Q120" s="94">
        <f>IF(N120&gt;0,VLOOKUP(N120,$B$6:$G$35,6,FALSE),P$145)</f>
        <v>0</v>
      </c>
      <c r="T120" s="90"/>
      <c r="U120" s="90"/>
      <c r="V120" s="90">
        <v>5</v>
      </c>
      <c r="W120" s="90">
        <f>_xlfn.IFNA(VLOOKUP(V120,$U$17:$W$22,3,FALSE),0)</f>
        <v>0</v>
      </c>
      <c r="X120" s="91">
        <f t="shared" si="40"/>
        <v>0</v>
      </c>
      <c r="Y120" s="89">
        <f t="shared" si="41"/>
        <v>0.12498842592592592</v>
      </c>
      <c r="Z120" s="92">
        <f>_xlfn.IFNA(VLOOKUP(W120,$W$17:$Y$22,3,FALSE),Z125)</f>
        <v>0</v>
      </c>
    </row>
    <row r="121" spans="10:27" x14ac:dyDescent="0.35">
      <c r="K121" s="88" t="e">
        <f t="shared" si="45"/>
        <v>#VALUE!</v>
      </c>
      <c r="L121" s="88">
        <f t="shared" si="45"/>
        <v>1</v>
      </c>
      <c r="M121" s="88">
        <v>2</v>
      </c>
      <c r="N121" s="88">
        <f>_xlfn.IFNA(VLOOKUP($M121,$M44:$O$49,2,FALSE),0)</f>
        <v>0</v>
      </c>
      <c r="O121" s="88">
        <f t="shared" si="44"/>
        <v>0</v>
      </c>
      <c r="P121" s="94" t="str">
        <f>IF(N121&gt;0,VLOOKUP(N121,B$6:G$35,6,FALSE)," ")</f>
        <v xml:space="preserve"> </v>
      </c>
      <c r="Q121" s="94">
        <f>IF(N121&gt;0,VLOOKUP(N121,$B$6:$G$35,6,FALSE),P$145)</f>
        <v>0</v>
      </c>
      <c r="T121" s="90"/>
      <c r="U121" s="90"/>
      <c r="V121" s="90">
        <v>5</v>
      </c>
      <c r="W121" s="90">
        <f t="shared" ref="W121:W123" si="46">_xlfn.IFNA(VLOOKUP(V121,$U$35:$W$40,3,FALSE),0)</f>
        <v>0</v>
      </c>
      <c r="X121" s="91">
        <f t="shared" si="40"/>
        <v>0</v>
      </c>
      <c r="Y121" s="89">
        <f t="shared" si="41"/>
        <v>0.12498842592592592</v>
      </c>
      <c r="Z121" s="92">
        <f>_xlfn.IFNA(VLOOKUP(W121,$W$35:$Y$40,3,FALSE),Z125)</f>
        <v>0</v>
      </c>
    </row>
    <row r="122" spans="10:27" x14ac:dyDescent="0.35">
      <c r="J122" s="48">
        <f>RANK(S122,S$122:S$126,1)</f>
        <v>1</v>
      </c>
      <c r="K122" s="96" t="b">
        <f>IF(P122&lt;Q$145,RANK(P122,P$122:P$126,1))</f>
        <v>0</v>
      </c>
      <c r="L122" s="96">
        <f>IF(Q122&gt;0,RANK(Q122,Q$122:Q$132,1),99)</f>
        <v>99</v>
      </c>
      <c r="M122" s="96">
        <v>3</v>
      </c>
      <c r="N122" s="97">
        <f>_xlfn.IFNA(VLOOKUP(M122,$M$8:$O$13,2,FALSE),0)</f>
        <v>0</v>
      </c>
      <c r="O122" s="97">
        <f t="shared" si="44"/>
        <v>0</v>
      </c>
      <c r="P122" s="98">
        <f>IF(N122&gt;0,VLOOKUP(N122,B$6:G$35,6,FALSE),Q145)</f>
        <v>0.12498842592592592</v>
      </c>
      <c r="Q122" s="98">
        <f>_xlfn.IFNA(VLOOKUP(N122,$N$8:$P$13,3,FALSE),Q$145)</f>
        <v>0</v>
      </c>
      <c r="R122" s="111">
        <f>IF(General!I$19=1,IF(L122&lt;3,"LL",0),IF(K122&lt;3,"LL",0))</f>
        <v>0</v>
      </c>
      <c r="S122" s="48">
        <f>IF(R122&lt;&gt;"LL",RANK(P122,P$122:P$126,1),99)</f>
        <v>1</v>
      </c>
      <c r="T122" s="90"/>
      <c r="U122" s="90"/>
      <c r="V122" s="90">
        <v>6</v>
      </c>
      <c r="W122" s="90">
        <f>_xlfn.IFNA(VLOOKUP(V122,$U$17:$W$22,3,FALSE),0)</f>
        <v>0</v>
      </c>
      <c r="X122" s="91">
        <f t="shared" si="40"/>
        <v>0</v>
      </c>
      <c r="Y122" s="89">
        <f t="shared" si="41"/>
        <v>0.12498842592592592</v>
      </c>
      <c r="Z122" s="92">
        <f>_xlfn.IFNA(VLOOKUP(W122,$W$17:$Y$22,3,FALSE),Z125)</f>
        <v>0</v>
      </c>
    </row>
    <row r="123" spans="10:27" x14ac:dyDescent="0.35">
      <c r="J123" s="48">
        <f t="shared" ref="J123:J126" si="47">RANK(S123,S$122:S$126,1)</f>
        <v>1</v>
      </c>
      <c r="K123" s="96" t="b">
        <f>IF(P123&lt;Q$145,RANK(P123,P$122:P$126,1))</f>
        <v>0</v>
      </c>
      <c r="L123" s="96">
        <f>IF(Q123&gt;0,RANK(Q123,Q$122:Q$132,1),99)</f>
        <v>99</v>
      </c>
      <c r="M123" s="96">
        <v>3</v>
      </c>
      <c r="N123" s="97">
        <f>_xlfn.IFNA(VLOOKUP($M123,$M$17:$O$22,2,FALSE),0)</f>
        <v>0</v>
      </c>
      <c r="O123" s="97">
        <f t="shared" si="44"/>
        <v>0</v>
      </c>
      <c r="P123" s="98">
        <f>IF(N123&gt;0,VLOOKUP(N123,B$6:G$35,6,FALSE),Q145)</f>
        <v>0.12498842592592592</v>
      </c>
      <c r="Q123" s="98">
        <f>_xlfn.IFNA(VLOOKUP(N123,$N$17:$P$22,3,FALSE),Q$145)</f>
        <v>0</v>
      </c>
      <c r="R123" s="111">
        <f>IF(General!I$19=1,IF(L123&lt;3,"LL",0),IF('Class 1'!K123&lt;3,"LL",0))</f>
        <v>0</v>
      </c>
      <c r="S123" s="48">
        <f>IF(R123&lt;&gt;"LL",RANK(P123,P$122:P$126,1),99)</f>
        <v>1</v>
      </c>
      <c r="T123" s="90"/>
      <c r="U123" s="90"/>
      <c r="V123" s="90">
        <v>6</v>
      </c>
      <c r="W123" s="90">
        <f t="shared" si="46"/>
        <v>0</v>
      </c>
      <c r="X123" s="91">
        <f t="shared" si="40"/>
        <v>0</v>
      </c>
      <c r="Y123" s="89">
        <f t="shared" si="41"/>
        <v>0.12498842592592592</v>
      </c>
      <c r="Z123" s="92">
        <f>_xlfn.IFNA(VLOOKUP(W123,$W$35:$Y$40,3,FALSE),Z125)</f>
        <v>0</v>
      </c>
    </row>
    <row r="124" spans="10:27" x14ac:dyDescent="0.35">
      <c r="J124" s="48">
        <f t="shared" si="47"/>
        <v>1</v>
      </c>
      <c r="K124" s="96" t="b">
        <f>IF(P124&lt;Q$145,RANK(P124,P$122:P$126,1))</f>
        <v>0</v>
      </c>
      <c r="L124" s="96">
        <f>IF(Q124&gt;0,RANK(Q124,Q$122:Q$132,1),99)</f>
        <v>99</v>
      </c>
      <c r="M124" s="96">
        <v>3</v>
      </c>
      <c r="N124" s="97">
        <f>_xlfn.IFNA(VLOOKUP($M124,$M26:$O$31,2,FALSE),0)</f>
        <v>0</v>
      </c>
      <c r="O124" s="97">
        <f t="shared" si="44"/>
        <v>0</v>
      </c>
      <c r="P124" s="98">
        <f>IF(N124&gt;0,VLOOKUP(N124,B$6:G$35,6,FALSE),Q145)</f>
        <v>0.12498842592592592</v>
      </c>
      <c r="Q124" s="98">
        <f>_xlfn.IFNA(VLOOKUP(N124,$N$26:$P$31,3,FALSE),Q$145)</f>
        <v>0</v>
      </c>
      <c r="R124" s="111">
        <f>IF(General!I$19=1,IF(L124&lt;3,"LL",0),IF('Class 1'!K124&lt;3,"LL",0))</f>
        <v>0</v>
      </c>
      <c r="S124" s="48">
        <f>IF(R124&lt;&gt;"LL",RANK(P124,P$122:P$126,1),99)</f>
        <v>1</v>
      </c>
    </row>
    <row r="125" spans="10:27" x14ac:dyDescent="0.35">
      <c r="J125" s="48">
        <f t="shared" si="47"/>
        <v>1</v>
      </c>
      <c r="K125" s="96" t="b">
        <f>IF(P125&lt;Q$145,RANK(P125,P$122:P$126,1))</f>
        <v>0</v>
      </c>
      <c r="L125" s="96">
        <f>IF(Q125&gt;0,RANK(Q125,Q$122:Q$132,1),99)</f>
        <v>99</v>
      </c>
      <c r="M125" s="96">
        <v>3</v>
      </c>
      <c r="N125" s="97">
        <f>_xlfn.IFNA(VLOOKUP($M125,$M35:$O$40,2,FALSE),0)</f>
        <v>0</v>
      </c>
      <c r="O125" s="97">
        <f t="shared" si="44"/>
        <v>0</v>
      </c>
      <c r="P125" s="98">
        <f>IF(N125&gt;0,VLOOKUP(N125,B$6:G$35,6,FALSE),Q145)</f>
        <v>0.12498842592592592</v>
      </c>
      <c r="Q125" s="98">
        <f>_xlfn.IFNA(VLOOKUP(N125,$N$35:$P$40,3,FALSE),Q$145)</f>
        <v>0</v>
      </c>
      <c r="R125" s="111">
        <f>IF(General!I$19=1,IF(L125&lt;3,"LL",0),IF('Class 1'!K125&lt;3,"LL",0))</f>
        <v>0</v>
      </c>
      <c r="S125" s="48">
        <f>IF(R125&lt;&gt;"LL",RANK(P125,P$122:P$126,1),99)</f>
        <v>1</v>
      </c>
      <c r="Z125" s="95">
        <v>0.12498842592592592</v>
      </c>
    </row>
    <row r="126" spans="10:27" x14ac:dyDescent="0.35">
      <c r="J126" s="48">
        <f t="shared" si="47"/>
        <v>1</v>
      </c>
      <c r="K126" s="96" t="b">
        <f>IF(P126&lt;Q$145,RANK(P126,P$122:P$126,1))</f>
        <v>0</v>
      </c>
      <c r="L126" s="96">
        <f>IF(Q126&gt;0,RANK(Q126,Q$122:Q$132,1),99)</f>
        <v>99</v>
      </c>
      <c r="M126" s="96">
        <v>3</v>
      </c>
      <c r="N126" s="97">
        <f>_xlfn.IFNA(VLOOKUP($M126,$M44:$O$49,2,FALSE),0)</f>
        <v>0</v>
      </c>
      <c r="O126" s="97">
        <f t="shared" si="44"/>
        <v>0</v>
      </c>
      <c r="P126" s="98">
        <f>IF(N126&gt;0,VLOOKUP(N126,B$6:G$35,6,FALSE),Q145)</f>
        <v>0.12498842592592592</v>
      </c>
      <c r="Q126" s="98">
        <f>_xlfn.IFNA(VLOOKUP(N126,$N$44:$P$49,3,FALSE),Q$145)</f>
        <v>0</v>
      </c>
      <c r="R126" s="111">
        <f>IF(General!I$19=1,IF(L126&lt;3,"LL",0),IF('Class 1'!K126&lt;3,"LL",0))</f>
        <v>0</v>
      </c>
      <c r="S126" s="48">
        <f>IF(R126&lt;&gt;"LL",RANK(P126,P$122:P$126,1),99)</f>
        <v>1</v>
      </c>
      <c r="X126" s="48" t="s">
        <v>59</v>
      </c>
    </row>
    <row r="127" spans="10:27" x14ac:dyDescent="0.35">
      <c r="J127" s="48"/>
      <c r="K127" s="96"/>
      <c r="L127" s="96"/>
      <c r="M127" s="96"/>
      <c r="N127" s="97"/>
      <c r="O127" s="97"/>
      <c r="P127" s="98"/>
      <c r="Q127" s="98">
        <v>0.12498842592592592</v>
      </c>
      <c r="R127" s="86">
        <f>COUNTIF(R122:R126,"LL")</f>
        <v>0</v>
      </c>
      <c r="S127" s="48"/>
      <c r="T127" s="90"/>
      <c r="U127" s="90">
        <v>1</v>
      </c>
      <c r="V127" s="90">
        <v>3</v>
      </c>
      <c r="W127" s="90">
        <f>_xlfn.IFNA(VLOOKUP(V127,$U$116:$W$121,3,FALSE),0)</f>
        <v>0</v>
      </c>
      <c r="X127" s="91">
        <f t="shared" ref="X127:X132" si="48">VLOOKUP(W127,B$6:E$35,4,FALSE)</f>
        <v>0</v>
      </c>
      <c r="Y127" s="89">
        <f t="shared" ref="Y127:Y132" si="49">VLOOKUP(W127,B$6:G$35,6,FALSE)</f>
        <v>0</v>
      </c>
      <c r="Z127" s="92">
        <f>_xlfn.IFNA(VLOOKUP(W127,$W$17:$Y$22,3,FALSE),Z134)</f>
        <v>0</v>
      </c>
    </row>
    <row r="128" spans="10:27" x14ac:dyDescent="0.35">
      <c r="J128" s="48">
        <f>RANK(S128,S$128:S$132,1)</f>
        <v>1</v>
      </c>
      <c r="K128" s="99"/>
      <c r="L128" s="99">
        <f>IF(Q128&gt;0,RANK(Q128,Q$122:Q$132,1),99)</f>
        <v>99</v>
      </c>
      <c r="M128" s="99">
        <v>4</v>
      </c>
      <c r="N128" s="100">
        <f>_xlfn.IFNA(VLOOKUP($M128,$M$8:$O$13,2,FALSE),0)</f>
        <v>0</v>
      </c>
      <c r="O128" s="100">
        <f t="shared" si="44"/>
        <v>0</v>
      </c>
      <c r="P128" s="101">
        <f>IF(N128&gt;0,VLOOKUP(N128,B$6:G$35,6,FALSE),Q145)</f>
        <v>0.12498842592592592</v>
      </c>
      <c r="Q128" s="101">
        <f>_xlfn.IFNA(VLOOKUP(N128,$N$8:$P$13,3,FALSE),Q$145)</f>
        <v>0</v>
      </c>
      <c r="R128" s="111" t="b">
        <f>IF(General!$I$19=1,IF(L128&lt;3,"LL",0))</f>
        <v>0</v>
      </c>
      <c r="S128" s="48">
        <f>IF(R128&lt;&gt;"LL",RANK(P128,P$128:P$132,1),99)</f>
        <v>1</v>
      </c>
      <c r="T128" s="90"/>
      <c r="U128" s="90">
        <v>2</v>
      </c>
      <c r="V128" s="90">
        <v>4</v>
      </c>
      <c r="W128" s="90">
        <f>_xlfn.IFNA(VLOOKUP(V128,$U$116:$W$121,3,FALSE),0)</f>
        <v>0</v>
      </c>
      <c r="X128" s="91">
        <f t="shared" si="48"/>
        <v>0</v>
      </c>
      <c r="Y128" s="89">
        <f t="shared" si="49"/>
        <v>0</v>
      </c>
      <c r="Z128" s="92"/>
    </row>
    <row r="129" spans="10:26" x14ac:dyDescent="0.35">
      <c r="J129" s="48">
        <f t="shared" ref="J129:J132" si="50">RANK(S129,S$128:S$132,1)</f>
        <v>1</v>
      </c>
      <c r="K129" s="99"/>
      <c r="L129" s="99">
        <f>IF(Q129&gt;0,RANK(Q129,Q$122:Q$132,1),99)</f>
        <v>99</v>
      </c>
      <c r="M129" s="99">
        <v>4</v>
      </c>
      <c r="N129" s="100">
        <f>_xlfn.IFNA(VLOOKUP($M129,$M$17:$O$22,2,FALSE),0)</f>
        <v>0</v>
      </c>
      <c r="O129" s="100">
        <f t="shared" si="44"/>
        <v>0</v>
      </c>
      <c r="P129" s="101">
        <f>IF(N129&gt;0,VLOOKUP(N129,B$6:G$35,6,FALSE),Q145)</f>
        <v>0.12498842592592592</v>
      </c>
      <c r="Q129" s="101">
        <f>_xlfn.IFNA(VLOOKUP(N129,$N$17:$P$22,3,FALSE),Q$145)</f>
        <v>0</v>
      </c>
      <c r="R129" s="111" t="b">
        <f>IF(General!$I$19=1,IF(L129&lt;3,"LL",0))</f>
        <v>0</v>
      </c>
      <c r="S129" s="48">
        <f>IF(R129&lt;&gt;"LL",RANK(P129,P$128:P$132,1),99)</f>
        <v>1</v>
      </c>
      <c r="T129" s="90"/>
      <c r="U129" s="90">
        <f>IF(Y129&gt;0,RANK(Y129,Y$129:Y$130,1),999)</f>
        <v>999</v>
      </c>
      <c r="V129" s="90">
        <v>5</v>
      </c>
      <c r="W129" s="90">
        <f>_xlfn.IFNA(VLOOKUP(V129,$U$17:$W$22,3,FALSE),0)</f>
        <v>0</v>
      </c>
      <c r="X129" s="91">
        <f t="shared" si="48"/>
        <v>0</v>
      </c>
      <c r="Y129" s="89">
        <f t="shared" si="49"/>
        <v>0</v>
      </c>
      <c r="Z129" s="92"/>
    </row>
    <row r="130" spans="10:26" x14ac:dyDescent="0.35">
      <c r="J130" s="48">
        <f t="shared" si="50"/>
        <v>1</v>
      </c>
      <c r="K130" s="99"/>
      <c r="L130" s="99">
        <f>IF(Q130&gt;0,RANK(Q130,Q$122:Q$132,1),99)</f>
        <v>99</v>
      </c>
      <c r="M130" s="99">
        <v>4</v>
      </c>
      <c r="N130" s="100">
        <f>_xlfn.IFNA(VLOOKUP($M130,$M26:$O$31,2,FALSE),0)</f>
        <v>0</v>
      </c>
      <c r="O130" s="100">
        <f t="shared" si="44"/>
        <v>0</v>
      </c>
      <c r="P130" s="101">
        <f>IF(N130&gt;0,VLOOKUP(N130,B$6:G$35,6,FALSE),Q145)</f>
        <v>0.12498842592592592</v>
      </c>
      <c r="Q130" s="101">
        <f>_xlfn.IFNA(VLOOKUP(N130,$N$26:$P$31,3,FALSE),Q$145)</f>
        <v>0</v>
      </c>
      <c r="R130" s="111" t="b">
        <f>IF(General!$I$19=1,IF(L130&lt;3,"LL",0))</f>
        <v>0</v>
      </c>
      <c r="S130" s="48">
        <f>IF(R130&lt;&gt;"LL",RANK(P130,P$128:P$132,1),99)</f>
        <v>1</v>
      </c>
      <c r="T130" s="90"/>
      <c r="U130" s="90">
        <f>IF(Y130&gt;0,RANK(Y130,Y$129:Y$130,1),999)</f>
        <v>999</v>
      </c>
      <c r="V130" s="90">
        <v>5</v>
      </c>
      <c r="W130" s="90">
        <f t="shared" ref="W130:W132" si="51">_xlfn.IFNA(VLOOKUP(V130,$U$35:$W$40,3,FALSE),0)</f>
        <v>0</v>
      </c>
      <c r="X130" s="91">
        <f t="shared" si="48"/>
        <v>0</v>
      </c>
      <c r="Y130" s="89">
        <f t="shared" si="49"/>
        <v>0</v>
      </c>
      <c r="Z130" s="92"/>
    </row>
    <row r="131" spans="10:26" x14ac:dyDescent="0.35">
      <c r="J131" s="48">
        <f t="shared" si="50"/>
        <v>1</v>
      </c>
      <c r="K131" s="99"/>
      <c r="L131" s="99">
        <f>IF(Q131&gt;0,RANK(Q131,Q$122:Q$132,1),99)</f>
        <v>99</v>
      </c>
      <c r="M131" s="99">
        <v>4</v>
      </c>
      <c r="N131" s="100">
        <f>_xlfn.IFNA(VLOOKUP($M131,$M$35:$O40,2,FALSE),0)</f>
        <v>0</v>
      </c>
      <c r="O131" s="100">
        <f t="shared" si="44"/>
        <v>0</v>
      </c>
      <c r="P131" s="101">
        <f>IF(N131&gt;0,VLOOKUP(N131,B$6:G$35,6,FALSE),Q145)</f>
        <v>0.12498842592592592</v>
      </c>
      <c r="Q131" s="101">
        <f>_xlfn.IFNA(VLOOKUP(N131,$N$35:$P$40,3,FALSE),Q$145)</f>
        <v>0</v>
      </c>
      <c r="R131" s="111" t="b">
        <f>IF(General!$I$19=1,IF(L131&lt;3,"LL",0))</f>
        <v>0</v>
      </c>
      <c r="S131" s="48">
        <f>IF(R131&lt;&gt;"LL",RANK(P131,P$128:P$132,1),99)</f>
        <v>1</v>
      </c>
      <c r="T131" s="90"/>
      <c r="U131" s="90">
        <f>IF(Y131&gt;0,RANK(Y131,Y$131:Y$132,1),999)</f>
        <v>999</v>
      </c>
      <c r="V131" s="90">
        <v>6</v>
      </c>
      <c r="W131" s="90">
        <f>_xlfn.IFNA(VLOOKUP(V131,$U$17:$W$22,3,FALSE),0)</f>
        <v>0</v>
      </c>
      <c r="X131" s="91">
        <f t="shared" si="48"/>
        <v>0</v>
      </c>
      <c r="Y131" s="89">
        <f t="shared" si="49"/>
        <v>0</v>
      </c>
      <c r="Z131" s="92"/>
    </row>
    <row r="132" spans="10:26" x14ac:dyDescent="0.35">
      <c r="J132" s="48">
        <f t="shared" si="50"/>
        <v>1</v>
      </c>
      <c r="K132" s="99"/>
      <c r="L132" s="99">
        <f>IF(Q132&gt;0,RANK(Q132,Q$122:Q$132,1),99)</f>
        <v>99</v>
      </c>
      <c r="M132" s="99">
        <v>4</v>
      </c>
      <c r="N132" s="100">
        <f>_xlfn.IFNA(VLOOKUP($M132,$M$44:$O49,2,FALSE),0)</f>
        <v>0</v>
      </c>
      <c r="O132" s="100">
        <f t="shared" si="44"/>
        <v>0</v>
      </c>
      <c r="P132" s="101">
        <f>IF(N132&gt;0,VLOOKUP(N132,B$6:G$35,6,FALSE),Q145)</f>
        <v>0.12498842592592592</v>
      </c>
      <c r="Q132" s="101">
        <f>_xlfn.IFNA(VLOOKUP(N132,$N$44:$P$49,3,FALSE),Q$145)</f>
        <v>0</v>
      </c>
      <c r="R132" s="111" t="b">
        <f>IF(General!$I$19=1,IF(L132&lt;3,"LL",0))</f>
        <v>0</v>
      </c>
      <c r="S132" s="48">
        <f>IF(R132&lt;&gt;"LL",RANK(P132,P$128:P$132,1),99)</f>
        <v>1</v>
      </c>
      <c r="T132" s="90"/>
      <c r="U132" s="90">
        <f>IF(Y132&gt;0,RANK(Y132,Y$131:Y$132,1),999)</f>
        <v>999</v>
      </c>
      <c r="V132" s="90">
        <v>6</v>
      </c>
      <c r="W132" s="90">
        <f t="shared" si="51"/>
        <v>0</v>
      </c>
      <c r="X132" s="91">
        <f t="shared" si="48"/>
        <v>0</v>
      </c>
      <c r="Y132" s="89">
        <f t="shared" si="49"/>
        <v>0</v>
      </c>
      <c r="Z132" s="92"/>
    </row>
    <row r="133" spans="10:26" x14ac:dyDescent="0.35">
      <c r="J133" s="48"/>
      <c r="K133" s="99"/>
      <c r="L133" s="99"/>
      <c r="M133" s="99"/>
      <c r="N133" s="100"/>
      <c r="O133" s="100"/>
      <c r="P133" s="101"/>
      <c r="Q133" s="101"/>
      <c r="R133" s="114">
        <f>COUNTIF(R128:R132,"LL")</f>
        <v>0</v>
      </c>
      <c r="S133" s="48"/>
    </row>
    <row r="134" spans="10:26" x14ac:dyDescent="0.35">
      <c r="K134" s="102">
        <f>RANK(P134,P$134:P$138,1)</f>
        <v>1</v>
      </c>
      <c r="L134" s="102"/>
      <c r="M134" s="102">
        <v>5</v>
      </c>
      <c r="N134" s="103">
        <f>_xlfn.IFNA(VLOOKUP($M134,$M$8:$O$13,2,FALSE),0)</f>
        <v>0</v>
      </c>
      <c r="O134" s="103">
        <f t="shared" ref="O134:O143" si="52">VLOOKUP(N134,$B$6:$E$35,4,FALSE)</f>
        <v>0</v>
      </c>
      <c r="P134" s="104">
        <f>IF(N134&gt;0,VLOOKUP(N134,B$6:G$35,6,FALSE),P150)</f>
        <v>0</v>
      </c>
      <c r="Q134" s="104"/>
      <c r="X134" s="48" t="s">
        <v>60</v>
      </c>
    </row>
    <row r="135" spans="10:26" x14ac:dyDescent="0.35">
      <c r="K135" s="102">
        <f>RANK(P135,P$134:P$138,1)</f>
        <v>1</v>
      </c>
      <c r="L135" s="102"/>
      <c r="M135" s="102">
        <v>5</v>
      </c>
      <c r="N135" s="103">
        <f>_xlfn.IFNA(VLOOKUP($M135,$M$17:$O$22,2,FALSE),0)</f>
        <v>0</v>
      </c>
      <c r="O135" s="103">
        <f t="shared" si="52"/>
        <v>0</v>
      </c>
      <c r="P135" s="104">
        <f>IF(N135&gt;0,VLOOKUP(N135,B$6:G$35,6,FALSE),P150)</f>
        <v>0</v>
      </c>
      <c r="Q135" s="104"/>
      <c r="T135" s="90"/>
      <c r="U135" s="90">
        <f>IF(Y135&gt;0,RANK(Y135,Y$135:Y$136,1),0)</f>
        <v>0</v>
      </c>
      <c r="V135" s="90">
        <v>4</v>
      </c>
      <c r="W135" s="90">
        <f>_xlfn.IFNA(VLOOKUP(V135,$U$17:$W$22,3,FALSE),0)</f>
        <v>0</v>
      </c>
      <c r="X135" s="91">
        <f>VLOOKUP(W135,B$6:E$35,4,FALSE)</f>
        <v>0</v>
      </c>
      <c r="Y135" s="89">
        <f>VLOOKUP(W135,B$6:G$35,6,FALSE)</f>
        <v>0</v>
      </c>
      <c r="Z135" s="92"/>
    </row>
    <row r="136" spans="10:26" x14ac:dyDescent="0.35">
      <c r="K136" s="102">
        <f>RANK(P136,P$134:P$138,1)</f>
        <v>1</v>
      </c>
      <c r="L136" s="102"/>
      <c r="M136" s="102">
        <v>5</v>
      </c>
      <c r="N136" s="103">
        <f>_xlfn.IFNA(VLOOKUP($M136,$M$26:$O$31,2,FALSE),0)</f>
        <v>0</v>
      </c>
      <c r="O136" s="103">
        <f t="shared" si="52"/>
        <v>0</v>
      </c>
      <c r="P136" s="104">
        <f>IF(N136&gt;0,VLOOKUP(N136,B$6:G$35,6,FALSE),P150)</f>
        <v>0</v>
      </c>
      <c r="Q136" s="104"/>
      <c r="T136" s="90"/>
      <c r="U136" s="90">
        <f>IF(Y136&gt;0,RANK(Y136,Y$135:Y$136,1),0)</f>
        <v>0</v>
      </c>
      <c r="V136" s="90">
        <v>4</v>
      </c>
      <c r="W136" s="90">
        <f>_xlfn.IFNA(VLOOKUP(V136,$U$35:$W$40,3,FALSE),0)</f>
        <v>0</v>
      </c>
      <c r="X136" s="91">
        <f>VLOOKUP(W136,B$6:E$35,4,FALSE)</f>
        <v>0</v>
      </c>
      <c r="Y136" s="89">
        <f>VLOOKUP(W136,B$6:G$35,6,FALSE)</f>
        <v>0</v>
      </c>
      <c r="Z136" s="92"/>
    </row>
    <row r="137" spans="10:26" x14ac:dyDescent="0.35">
      <c r="K137" s="102">
        <f>RANK(P137,P$134:P$138,1)</f>
        <v>1</v>
      </c>
      <c r="L137" s="102"/>
      <c r="M137" s="102">
        <v>5</v>
      </c>
      <c r="N137" s="103">
        <f>_xlfn.IFNA(VLOOKUP($M137,$M$35:$O$40,2,FALSE),0)</f>
        <v>0</v>
      </c>
      <c r="O137" s="103">
        <f t="shared" si="52"/>
        <v>0</v>
      </c>
      <c r="P137" s="104">
        <f>IF(N137&gt;0,VLOOKUP(N137,B$6:G$35,6,FALSE),P150)</f>
        <v>0</v>
      </c>
      <c r="Q137" s="104"/>
      <c r="T137" s="90"/>
      <c r="Z137" s="92"/>
    </row>
    <row r="138" spans="10:26" x14ac:dyDescent="0.35">
      <c r="K138" s="102">
        <f>RANK(P138,P$134:P$138,1)</f>
        <v>1</v>
      </c>
      <c r="L138" s="102"/>
      <c r="M138" s="102">
        <v>5</v>
      </c>
      <c r="N138" s="103">
        <f>_xlfn.IFNA(VLOOKUP($M138,$M$44:$O$49,2,FALSE),0)</f>
        <v>0</v>
      </c>
      <c r="O138" s="103">
        <f t="shared" si="52"/>
        <v>0</v>
      </c>
      <c r="P138" s="104">
        <f>IF(N138&gt;0,VLOOKUP(N138,B$6:G$35,6,FALSE),P150)</f>
        <v>0</v>
      </c>
      <c r="Q138" s="104"/>
      <c r="T138" s="90"/>
      <c r="Z138" s="92"/>
    </row>
    <row r="139" spans="10:26" x14ac:dyDescent="0.35">
      <c r="K139" s="105" t="e">
        <f>RANK(P139,P$139:P$143,1)</f>
        <v>#REF!</v>
      </c>
      <c r="L139" s="105"/>
      <c r="M139" s="105">
        <v>6</v>
      </c>
      <c r="N139" s="106">
        <f>_xlfn.IFNA(VLOOKUP($M139,$M$8:$O$13,2,FALSE),0)</f>
        <v>0</v>
      </c>
      <c r="O139" s="106">
        <f t="shared" si="52"/>
        <v>0</v>
      </c>
      <c r="P139" s="107" t="e">
        <f>IF(N139&gt;0,VLOOKUP(N139,B$6:G$35,6,FALSE),#REF!)</f>
        <v>#REF!</v>
      </c>
      <c r="Q139" s="107"/>
      <c r="T139" s="90"/>
      <c r="Z139" s="92"/>
    </row>
    <row r="140" spans="10:26" x14ac:dyDescent="0.35">
      <c r="K140" s="105" t="e">
        <f t="shared" ref="K140:K143" si="53">RANK(P140,P$139:P$143,1)</f>
        <v>#REF!</v>
      </c>
      <c r="L140" s="105"/>
      <c r="M140" s="105">
        <v>6</v>
      </c>
      <c r="N140" s="106">
        <f>_xlfn.IFNA(VLOOKUP($M140,$M$17:$O$22,2,FALSE),0)</f>
        <v>0</v>
      </c>
      <c r="O140" s="106">
        <f t="shared" si="52"/>
        <v>0</v>
      </c>
      <c r="P140" s="107" t="e">
        <f>IF(N140&gt;0,VLOOKUP(N140,B$6:G$35,6,FALSE),#REF!)</f>
        <v>#REF!</v>
      </c>
      <c r="Q140" s="107"/>
      <c r="T140" s="90"/>
      <c r="Z140" s="92"/>
    </row>
    <row r="141" spans="10:26" x14ac:dyDescent="0.35">
      <c r="K141" s="105" t="e">
        <f t="shared" si="53"/>
        <v>#REF!</v>
      </c>
      <c r="L141" s="105"/>
      <c r="M141" s="105">
        <v>6</v>
      </c>
      <c r="N141" s="106">
        <f>_xlfn.IFNA(VLOOKUP($M141,$M$26:$O$31,2,FALSE),0)</f>
        <v>0</v>
      </c>
      <c r="O141" s="106">
        <f t="shared" si="52"/>
        <v>0</v>
      </c>
      <c r="P141" s="107" t="e">
        <f>IF(N141&gt;0,VLOOKUP(N141,B$6:G$35,6,FALSE),#REF!)</f>
        <v>#REF!</v>
      </c>
      <c r="Q141" s="107"/>
    </row>
    <row r="142" spans="10:26" x14ac:dyDescent="0.35">
      <c r="K142" s="105" t="e">
        <f t="shared" si="53"/>
        <v>#REF!</v>
      </c>
      <c r="L142" s="105"/>
      <c r="M142" s="105">
        <v>6</v>
      </c>
      <c r="N142" s="106">
        <f>_xlfn.IFNA(VLOOKUP($M142,$M$35:$O$40,2,FALSE),0)</f>
        <v>0</v>
      </c>
      <c r="O142" s="106">
        <f t="shared" si="52"/>
        <v>0</v>
      </c>
      <c r="P142" s="107" t="e">
        <f>IF(N142&gt;0,VLOOKUP(N142,B$6:G$35,6,FALSE),#REF!)</f>
        <v>#REF!</v>
      </c>
      <c r="Q142" s="107"/>
    </row>
    <row r="143" spans="10:26" x14ac:dyDescent="0.35">
      <c r="K143" s="105" t="e">
        <f t="shared" si="53"/>
        <v>#REF!</v>
      </c>
      <c r="L143" s="105"/>
      <c r="M143" s="105">
        <v>6</v>
      </c>
      <c r="N143" s="106">
        <f>_xlfn.IFNA(VLOOKUP($M143,$M$44:$O$49,2,FALSE),0)</f>
        <v>0</v>
      </c>
      <c r="O143" s="106">
        <f t="shared" si="52"/>
        <v>0</v>
      </c>
      <c r="P143" s="107" t="e">
        <f>IF(N143&gt;0,VLOOKUP(N143,B$6:G$35,6,FALSE),#REF!)</f>
        <v>#REF!</v>
      </c>
      <c r="Q143" s="107"/>
    </row>
    <row r="144" spans="10:26" x14ac:dyDescent="0.35">
      <c r="M144" s="48"/>
      <c r="P144" s="92"/>
    </row>
    <row r="145" spans="11:25" x14ac:dyDescent="0.35">
      <c r="P145" s="92"/>
      <c r="Q145" s="95">
        <v>0.12498842592592592</v>
      </c>
      <c r="Y145" s="95">
        <v>0.12498842592592592</v>
      </c>
    </row>
    <row r="146" spans="11:25" x14ac:dyDescent="0.35">
      <c r="O146" s="48" t="s">
        <v>59</v>
      </c>
    </row>
    <row r="147" spans="11:25" x14ac:dyDescent="0.35">
      <c r="K147" s="48"/>
      <c r="L147" s="48">
        <v>1</v>
      </c>
      <c r="M147" s="48">
        <v>1</v>
      </c>
      <c r="N147" s="38">
        <f>_xlfn.IFNA(VLOOKUP($M147,$J$122:$N126,5,FALSE),0)</f>
        <v>0</v>
      </c>
      <c r="O147" s="38">
        <f t="shared" ref="O147:O165" si="54">VLOOKUP(N147,$B$6:$E$35,4,FALSE)</f>
        <v>0</v>
      </c>
      <c r="P147" s="92">
        <f>IF(N147&gt;0,VLOOKUP(N147,B$6:G$35,6,FALSE),P167)</f>
        <v>0</v>
      </c>
    </row>
    <row r="148" spans="11:25" x14ac:dyDescent="0.35">
      <c r="K148" s="48"/>
      <c r="L148" s="48">
        <v>2</v>
      </c>
      <c r="M148" s="48">
        <v>2</v>
      </c>
      <c r="N148" s="38">
        <f>_xlfn.IFNA(VLOOKUP($M148,$J$122:$N126,5,FALSE),0)</f>
        <v>0</v>
      </c>
      <c r="O148" s="38">
        <f t="shared" si="54"/>
        <v>0</v>
      </c>
      <c r="P148" s="92">
        <f t="shared" ref="P148:P149" si="55">IF(N148&gt;0,VLOOKUP(N148,B$6:G$35,6,FALSE),P168)</f>
        <v>0</v>
      </c>
      <c r="W148" s="38"/>
      <c r="X148" s="38"/>
      <c r="Y148" s="39"/>
    </row>
    <row r="149" spans="11:25" x14ac:dyDescent="0.35">
      <c r="K149" s="48"/>
      <c r="L149" s="48">
        <v>3</v>
      </c>
      <c r="M149" s="48">
        <v>3</v>
      </c>
      <c r="N149" s="38">
        <f>_xlfn.IFNA(VLOOKUP($M149,$J$122:$N126,5,FALSE),0)</f>
        <v>0</v>
      </c>
      <c r="O149" s="38">
        <f t="shared" si="54"/>
        <v>0</v>
      </c>
      <c r="P149" s="92">
        <f t="shared" si="55"/>
        <v>0</v>
      </c>
      <c r="W149" s="38"/>
      <c r="X149" s="38"/>
      <c r="Y149" s="39"/>
    </row>
    <row r="150" spans="11:25" x14ac:dyDescent="0.35">
      <c r="K150" s="48"/>
      <c r="L150" s="48">
        <v>4</v>
      </c>
      <c r="M150" s="48">
        <f>IF(R127=1,4,1)</f>
        <v>1</v>
      </c>
      <c r="N150" s="38">
        <f>IF(M150=4,VLOOKUP($M150,$J$122:$N126,5,FALSE),VLOOKUP($M150,$J$128:$N132,5,FALSE))</f>
        <v>0</v>
      </c>
      <c r="O150" s="38">
        <f t="shared" si="54"/>
        <v>0</v>
      </c>
      <c r="P150" s="92">
        <f>IF(N150&gt;0,VLOOKUP(N150,B$6:G$35,6,FALSE),P167)</f>
        <v>0</v>
      </c>
      <c r="W150" s="38"/>
      <c r="X150" s="38"/>
      <c r="Y150" s="39"/>
    </row>
    <row r="151" spans="11:25" x14ac:dyDescent="0.35">
      <c r="K151" s="48"/>
      <c r="L151" s="48">
        <v>5</v>
      </c>
      <c r="M151" s="48">
        <f>IF(R133=1,1,2)</f>
        <v>2</v>
      </c>
      <c r="N151" s="38" t="e">
        <f>IF(M151=1,VLOOKUP($M151,$J$122:$N126,5,FALSE),VLOOKUP($M151,$J$128:$N132,5,FALSE))</f>
        <v>#N/A</v>
      </c>
      <c r="O151" s="38" t="e">
        <f t="shared" si="54"/>
        <v>#N/A</v>
      </c>
      <c r="P151" s="92" t="e">
        <f>IF(N151&gt;0,VLOOKUP(N151,B$6:G$35,6,FALSE),P167)</f>
        <v>#N/A</v>
      </c>
      <c r="W151" s="38"/>
      <c r="X151" s="38"/>
      <c r="Y151" s="39"/>
    </row>
    <row r="152" spans="11:25" x14ac:dyDescent="0.35">
      <c r="K152" s="48"/>
      <c r="L152" s="48">
        <v>6</v>
      </c>
      <c r="M152" s="48">
        <v>3</v>
      </c>
      <c r="N152" s="38">
        <f>_xlfn.IFNA(VLOOKUP($M152,$J$128:$N132,5,FALSE),0)</f>
        <v>0</v>
      </c>
      <c r="O152" s="38">
        <f t="shared" si="54"/>
        <v>0</v>
      </c>
      <c r="P152" s="92">
        <f>IF(N152&gt;0,VLOOKUP(N152,B$6:G$35,6,FALSE),P167)</f>
        <v>0</v>
      </c>
    </row>
    <row r="153" spans="11:25" x14ac:dyDescent="0.35">
      <c r="K153" s="48"/>
      <c r="L153" s="48">
        <v>7</v>
      </c>
      <c r="M153" s="48">
        <v>4</v>
      </c>
      <c r="N153" s="38">
        <f>_xlfn.IFNA(VLOOKUP($M153,$J$128:$N132,5,FALSE),0)</f>
        <v>0</v>
      </c>
      <c r="O153" s="38">
        <f t="shared" si="54"/>
        <v>0</v>
      </c>
      <c r="P153" s="92">
        <f>IF(N153&gt;0,VLOOKUP(N153,B$6:G$35,6,FALSE),P167)</f>
        <v>0</v>
      </c>
    </row>
    <row r="154" spans="11:25" x14ac:dyDescent="0.35">
      <c r="K154" s="48"/>
      <c r="L154" s="48">
        <v>8</v>
      </c>
      <c r="M154" s="48">
        <v>5</v>
      </c>
      <c r="N154" s="38">
        <f>_xlfn.IFNA(VLOOKUP($M154,$J$128:$N132,5,FALSE),0)</f>
        <v>0</v>
      </c>
      <c r="O154" s="38">
        <f t="shared" si="54"/>
        <v>0</v>
      </c>
      <c r="P154" s="92">
        <f>IF(N154&gt;0,VLOOKUP(N154,B$6:G$35,6,FALSE),P167)</f>
        <v>0</v>
      </c>
    </row>
    <row r="155" spans="11:25" x14ac:dyDescent="0.35">
      <c r="K155" s="48"/>
      <c r="L155" s="48"/>
      <c r="M155" s="48"/>
      <c r="N155" s="38"/>
      <c r="O155" s="38"/>
      <c r="P155" s="92"/>
    </row>
    <row r="156" spans="11:25" x14ac:dyDescent="0.35">
      <c r="K156" s="48"/>
      <c r="L156" s="48">
        <f>IF(P156&gt;0,RANK(P156,P$156:P$160,1),0)</f>
        <v>0</v>
      </c>
      <c r="M156" s="48">
        <v>5</v>
      </c>
      <c r="N156" s="38">
        <f>_xlfn.IFNA(VLOOKUP($M156,$M$8:$O$13,2,FALSE),0)</f>
        <v>0</v>
      </c>
      <c r="O156" s="38">
        <f t="shared" si="54"/>
        <v>0</v>
      </c>
      <c r="P156" s="92">
        <f>IF(N156&gt;0,VLOOKUP(N156,B$6:G$35,6,FALSE),P172)</f>
        <v>0</v>
      </c>
    </row>
    <row r="157" spans="11:25" x14ac:dyDescent="0.35">
      <c r="K157" s="48"/>
      <c r="L157" s="48">
        <f>IF(P157&gt;0,RANK(P157,P$156:P$160,1),0)</f>
        <v>0</v>
      </c>
      <c r="M157" s="48">
        <v>5</v>
      </c>
      <c r="N157" s="38">
        <f>_xlfn.IFNA(VLOOKUP($M157,$M$17:$O$22,2,FALSE),0)</f>
        <v>0</v>
      </c>
      <c r="O157" s="38">
        <f t="shared" si="54"/>
        <v>0</v>
      </c>
      <c r="P157" s="92">
        <f>IF(N157&gt;0,VLOOKUP(N157,B$6:G$35,6,FALSE),P172)</f>
        <v>0</v>
      </c>
    </row>
    <row r="158" spans="11:25" x14ac:dyDescent="0.35">
      <c r="K158" s="48"/>
      <c r="L158" s="48">
        <f>IF(P158&gt;0,RANK(P158,P$156:P$160,1),0)</f>
        <v>0</v>
      </c>
      <c r="M158" s="48">
        <v>5</v>
      </c>
      <c r="N158" s="38">
        <f>_xlfn.IFNA(VLOOKUP($M158,$M$26:$O$31,2,FALSE),0)</f>
        <v>0</v>
      </c>
      <c r="O158" s="38">
        <f t="shared" si="54"/>
        <v>0</v>
      </c>
      <c r="P158" s="92">
        <f>IF(N158&gt;0,VLOOKUP(N158,B$6:G$35,6,FALSE),P172)</f>
        <v>0</v>
      </c>
    </row>
    <row r="159" spans="11:25" x14ac:dyDescent="0.35">
      <c r="K159" s="48"/>
      <c r="L159" s="48">
        <f>IF(P159&gt;0,RANK(P159,P$156:P$160,1),0)</f>
        <v>0</v>
      </c>
      <c r="M159" s="48">
        <v>5</v>
      </c>
      <c r="N159" s="38">
        <f>_xlfn.IFNA(VLOOKUP($M159,$M$35:$O$40,2,FALSE),0)</f>
        <v>0</v>
      </c>
      <c r="O159" s="38">
        <f t="shared" si="54"/>
        <v>0</v>
      </c>
      <c r="P159" s="92">
        <f>IF(N159&gt;0,VLOOKUP(N159,B$6:G$35,6,FALSE),P172)</f>
        <v>0</v>
      </c>
    </row>
    <row r="160" spans="11:25" x14ac:dyDescent="0.35">
      <c r="K160" s="48"/>
      <c r="L160" s="48">
        <f>IF(P160&gt;0,RANK(P160,P$156:P$160,1),0)</f>
        <v>0</v>
      </c>
      <c r="M160" s="48">
        <v>5</v>
      </c>
      <c r="N160" s="38">
        <f>_xlfn.IFNA(VLOOKUP($M160,$M$44:$O$49,2,FALSE),0)</f>
        <v>0</v>
      </c>
      <c r="O160" s="38">
        <f t="shared" si="54"/>
        <v>0</v>
      </c>
      <c r="P160" s="92">
        <f>IF(N160&gt;0,VLOOKUP(N160,B$6:G$35,6,FALSE),P172)</f>
        <v>0</v>
      </c>
    </row>
    <row r="161" spans="11:19" x14ac:dyDescent="0.35">
      <c r="K161" s="48"/>
      <c r="L161" s="48">
        <f>IF(P161&gt;0,RANK(P161,P$161:P$165,1),0)</f>
        <v>0</v>
      </c>
      <c r="M161" s="48">
        <v>6</v>
      </c>
      <c r="N161" s="38">
        <f>_xlfn.IFNA(VLOOKUP($M161,$M$8:$O$13,2,FALSE),0)</f>
        <v>0</v>
      </c>
      <c r="O161" s="38">
        <f t="shared" si="54"/>
        <v>0</v>
      </c>
      <c r="P161" s="92">
        <f>IF(N161&gt;0,VLOOKUP(N161,B$6:G$35,6,FALSE),P177)</f>
        <v>0</v>
      </c>
    </row>
    <row r="162" spans="11:19" x14ac:dyDescent="0.35">
      <c r="K162" s="48"/>
      <c r="L162" s="48">
        <f>IF(P162&gt;0,RANK(P162,P$161:P$165,1),0)</f>
        <v>0</v>
      </c>
      <c r="M162" s="48">
        <v>6</v>
      </c>
      <c r="N162" s="38">
        <f>_xlfn.IFNA(VLOOKUP($M162,$M$17:$O$22,2,FALSE),0)</f>
        <v>0</v>
      </c>
      <c r="O162" s="38">
        <f t="shared" si="54"/>
        <v>0</v>
      </c>
      <c r="P162" s="92">
        <f>IF(N162&gt;0,VLOOKUP(N162,B$6:G$35,6,FALSE),P177)</f>
        <v>0</v>
      </c>
    </row>
    <row r="163" spans="11:19" x14ac:dyDescent="0.35">
      <c r="K163" s="48"/>
      <c r="L163" s="48">
        <f>IF(P163&gt;0,RANK(P163,P$161:P$165,1),0)</f>
        <v>0</v>
      </c>
      <c r="M163" s="48">
        <v>6</v>
      </c>
      <c r="N163" s="38">
        <f>_xlfn.IFNA(VLOOKUP($M163,$M$26:$O$31,2,FALSE),0)</f>
        <v>0</v>
      </c>
      <c r="O163" s="38">
        <f t="shared" si="54"/>
        <v>0</v>
      </c>
      <c r="P163" s="92">
        <f>IF(N163&gt;0,VLOOKUP(N163,B$6:G$35,6,FALSE),P177)</f>
        <v>0</v>
      </c>
    </row>
    <row r="164" spans="11:19" x14ac:dyDescent="0.35">
      <c r="L164" s="48">
        <f>IF(P164&gt;0,RANK(P164,P$161:P$165,1),0)</f>
        <v>0</v>
      </c>
      <c r="M164" s="48">
        <v>6</v>
      </c>
      <c r="N164" s="38">
        <f>_xlfn.IFNA(VLOOKUP($M164,$M$35:$O$40,2,FALSE),0)</f>
        <v>0</v>
      </c>
      <c r="O164" s="38">
        <f t="shared" si="54"/>
        <v>0</v>
      </c>
      <c r="P164" s="92">
        <f>IF(N164&gt;0,VLOOKUP(N164,B$6:G$35,6,FALSE),P177)</f>
        <v>0</v>
      </c>
    </row>
    <row r="165" spans="11:19" x14ac:dyDescent="0.35">
      <c r="L165" s="48">
        <f>IF(P165&gt;0,RANK(P165,P$161:P$165,1),0)</f>
        <v>0</v>
      </c>
      <c r="M165" s="48">
        <v>6</v>
      </c>
      <c r="N165" s="38">
        <f>_xlfn.IFNA(VLOOKUP($M165,$M$44:$O$49,2,FALSE),0)</f>
        <v>0</v>
      </c>
      <c r="O165" s="38">
        <f t="shared" si="54"/>
        <v>0</v>
      </c>
      <c r="P165" s="92">
        <f>IF(N165&gt;0,VLOOKUP(N165,B$6:G$35,6,FALSE),P177)</f>
        <v>0</v>
      </c>
    </row>
    <row r="166" spans="11:19" x14ac:dyDescent="0.35">
      <c r="K166" s="48"/>
    </row>
    <row r="167" spans="11:19" x14ac:dyDescent="0.35">
      <c r="K167" s="48"/>
      <c r="O167" s="48" t="s">
        <v>60</v>
      </c>
    </row>
    <row r="168" spans="11:19" x14ac:dyDescent="0.35">
      <c r="K168" s="48"/>
      <c r="L168" s="48">
        <f>IF(P168&gt;0,RANK(P168,P$168:P$170,1),0)</f>
        <v>0</v>
      </c>
      <c r="M168" s="48">
        <v>3</v>
      </c>
      <c r="N168" s="38">
        <f>_xlfn.IFNA(VLOOKUP($M168,$K$122:$N126,4,FALSE),0)</f>
        <v>0</v>
      </c>
      <c r="O168" s="38">
        <f t="shared" ref="O168:O175" si="56">VLOOKUP(N168,$B$6:$E$35,4,FALSE)</f>
        <v>0</v>
      </c>
      <c r="P168" s="92">
        <f>IF(N168&gt;0,VLOOKUP(N168,B$6:G$35,6,FALSE),P187)</f>
        <v>0</v>
      </c>
    </row>
    <row r="169" spans="11:19" x14ac:dyDescent="0.35">
      <c r="K169" s="48"/>
      <c r="L169" s="48">
        <f>IF(P169&gt;0,RANK(P169,P$168:P$170,1),0)</f>
        <v>0</v>
      </c>
      <c r="M169" s="48">
        <v>4</v>
      </c>
      <c r="N169" s="38">
        <f>_xlfn.IFNA(VLOOKUP($M169,$K$122:$N128,4,FALSE),0)</f>
        <v>0</v>
      </c>
      <c r="O169" s="38">
        <f t="shared" si="56"/>
        <v>0</v>
      </c>
      <c r="P169" s="92">
        <f>IF(N169&gt;0,VLOOKUP(N169,B$6:G$35,6,FALSE),P187)</f>
        <v>0</v>
      </c>
      <c r="S169" s="82"/>
    </row>
    <row r="170" spans="11:19" x14ac:dyDescent="0.35">
      <c r="L170" s="48">
        <f>IF(P170&gt;0,RANK(P170,P$168:P$170,1),0)</f>
        <v>0</v>
      </c>
      <c r="M170" s="48">
        <v>5</v>
      </c>
      <c r="N170" s="38">
        <f>_xlfn.IFNA(VLOOKUP($M170,$K$122:$N129,4,FALSE),0)</f>
        <v>0</v>
      </c>
      <c r="O170" s="38">
        <f t="shared" si="56"/>
        <v>0</v>
      </c>
      <c r="P170" s="92">
        <f>IF(N170&gt;0,VLOOKUP(N170,B$6:G$35,6,FALSE),P187)</f>
        <v>0</v>
      </c>
      <c r="S170" s="82"/>
    </row>
    <row r="171" spans="11:19" x14ac:dyDescent="0.35">
      <c r="L171" s="48">
        <v>4</v>
      </c>
      <c r="M171" s="48">
        <v>1</v>
      </c>
      <c r="N171" s="38">
        <f>_xlfn.IFNA(VLOOKUP($M171,$J$128:$N$132,5,FALSE),0)</f>
        <v>0</v>
      </c>
      <c r="O171" s="38">
        <f t="shared" si="56"/>
        <v>0</v>
      </c>
      <c r="P171" s="92">
        <f t="shared" ref="P171:P175" si="57">IF(N171&gt;0,VLOOKUP(N171,B$6:G$35,6,FALSE),P188)</f>
        <v>0</v>
      </c>
      <c r="S171" s="82"/>
    </row>
    <row r="172" spans="11:19" x14ac:dyDescent="0.35">
      <c r="L172" s="48">
        <v>5</v>
      </c>
      <c r="M172" s="48">
        <v>2</v>
      </c>
      <c r="N172" s="38">
        <f>_xlfn.IFNA(VLOOKUP($M172,$J$128:$N$132,5,FALSE),0)</f>
        <v>0</v>
      </c>
      <c r="O172" s="38">
        <f t="shared" si="56"/>
        <v>0</v>
      </c>
      <c r="P172" s="92">
        <f t="shared" si="57"/>
        <v>0</v>
      </c>
    </row>
    <row r="173" spans="11:19" x14ac:dyDescent="0.35">
      <c r="L173" s="48">
        <v>6</v>
      </c>
      <c r="M173" s="48">
        <v>3</v>
      </c>
      <c r="N173" s="38">
        <f>_xlfn.IFNA(VLOOKUP($M173,$J$128:$N$132,5,FALSE),0)</f>
        <v>0</v>
      </c>
      <c r="O173" s="38">
        <f t="shared" si="56"/>
        <v>0</v>
      </c>
      <c r="P173" s="92">
        <f t="shared" si="57"/>
        <v>0</v>
      </c>
    </row>
    <row r="174" spans="11:19" x14ac:dyDescent="0.35">
      <c r="L174" s="48">
        <v>7</v>
      </c>
      <c r="M174" s="48">
        <v>4</v>
      </c>
      <c r="N174" s="38">
        <f>_xlfn.IFNA(VLOOKUP($M174,$J$128:$N$132,5,FALSE),0)</f>
        <v>0</v>
      </c>
      <c r="O174" s="38">
        <f t="shared" si="56"/>
        <v>0</v>
      </c>
      <c r="P174" s="92">
        <f t="shared" si="57"/>
        <v>0</v>
      </c>
    </row>
    <row r="175" spans="11:19" x14ac:dyDescent="0.35">
      <c r="L175" s="48">
        <v>8</v>
      </c>
      <c r="M175" s="48">
        <v>5</v>
      </c>
      <c r="N175" s="38">
        <f>_xlfn.IFNA(VLOOKUP($M175,$J$128:$N$132,5,FALSE),0)</f>
        <v>0</v>
      </c>
      <c r="O175" s="38">
        <f t="shared" si="56"/>
        <v>0</v>
      </c>
      <c r="P175" s="92">
        <f t="shared" si="57"/>
        <v>0</v>
      </c>
    </row>
  </sheetData>
  <mergeCells count="7">
    <mergeCell ref="X2:AC2"/>
    <mergeCell ref="AL2:AN2"/>
    <mergeCell ref="K110:K111"/>
    <mergeCell ref="L110:L111"/>
    <mergeCell ref="T110:T111"/>
    <mergeCell ref="U110:U111"/>
    <mergeCell ref="O2:T2"/>
  </mergeCells>
  <conditionalFormatting sqref="R8:R13 AA17:AA22 R17:R22 R26:R31 AA35:AA40 R35:R40 R44:R49">
    <cfRule type="cellIs" dxfId="0" priority="1" operator="equal">
      <formula>"LL"</formula>
    </cfRule>
  </conditionalFormatting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6</vt:i4>
      </vt:variant>
    </vt:vector>
  </HeadingPairs>
  <TitlesOfParts>
    <vt:vector size="14" baseType="lpstr">
      <vt:lpstr>Manual</vt:lpstr>
      <vt:lpstr>General</vt:lpstr>
      <vt:lpstr>Class 1</vt:lpstr>
      <vt:lpstr>Class 2</vt:lpstr>
      <vt:lpstr>Class 3</vt:lpstr>
      <vt:lpstr>Class 4</vt:lpstr>
      <vt:lpstr>Class 5</vt:lpstr>
      <vt:lpstr>Class 6</vt:lpstr>
      <vt:lpstr>'Class 1'!Utskriftsområde</vt:lpstr>
      <vt:lpstr>'Class 2'!Utskriftsområde</vt:lpstr>
      <vt:lpstr>'Class 3'!Utskriftsområde</vt:lpstr>
      <vt:lpstr>'Class 4'!Utskriftsområde</vt:lpstr>
      <vt:lpstr>'Class 5'!Utskriftsområde</vt:lpstr>
      <vt:lpstr>'Class 6'!Utskriftsområde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Björelind</dc:creator>
  <cp:lastModifiedBy>Erik Björelind</cp:lastModifiedBy>
  <cp:lastPrinted>2019-02-24T19:22:44Z</cp:lastPrinted>
  <dcterms:created xsi:type="dcterms:W3CDTF">2015-07-08T14:01:00Z</dcterms:created>
  <dcterms:modified xsi:type="dcterms:W3CDTF">2019-03-15T15:20:07Z</dcterms:modified>
</cp:coreProperties>
</file>